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activeTab="0"/>
  </bookViews>
  <sheets>
    <sheet name="Entrada MEC" sheetId="1" r:id="rId1"/>
    <sheet name="Entrada MS Caixa" sheetId="2" r:id="rId2"/>
    <sheet name="Entrada Outras Fontes" sheetId="3" r:id="rId3"/>
    <sheet name="Saídas" sheetId="4" r:id="rId4"/>
    <sheet name="Dívidas" sheetId="5" r:id="rId5"/>
  </sheets>
  <externalReferences>
    <externalReference r:id="rId8"/>
    <externalReference r:id="rId9"/>
  </externalReferences>
  <definedNames>
    <definedName name="Excel_BuiltIn__FilterDatabase_3" localSheetId="4">#REF!</definedName>
    <definedName name="Excel_BuiltIn__FilterDatabase_3" localSheetId="1">#REF!</definedName>
    <definedName name="Excel_BuiltIn__FilterDatabase_3">#REF!</definedName>
    <definedName name="Excel_BuiltIn__FilterDatabase_4" localSheetId="4">#REF!</definedName>
    <definedName name="Excel_BuiltIn__FilterDatabase_4" localSheetId="1">#REF!</definedName>
    <definedName name="Excel_BuiltIn__FilterDatabase_4">#REF!</definedName>
    <definedName name="Excel_BuiltIn__FilterDatabase_5" localSheetId="4">#REF!</definedName>
    <definedName name="Excel_BuiltIn__FilterDatabase_5" localSheetId="1">#REF!</definedName>
    <definedName name="Excel_BuiltIn__FilterDatabase_5">#REF!</definedName>
  </definedNames>
  <calcPr fullCalcOnLoad="1"/>
</workbook>
</file>

<file path=xl/sharedStrings.xml><?xml version="1.0" encoding="utf-8"?>
<sst xmlns="http://schemas.openxmlformats.org/spreadsheetml/2006/main" count="205" uniqueCount="142">
  <si>
    <t xml:space="preserve">Dados Financeiros de Entrada - Ministério da Educação (1/2) </t>
  </si>
  <si>
    <t>Custeio</t>
  </si>
  <si>
    <t>Capital</t>
  </si>
  <si>
    <t>TOTAL</t>
  </si>
  <si>
    <t>Residentes</t>
  </si>
  <si>
    <t>Medicamentos</t>
  </si>
  <si>
    <t>Material Médico-Hospitalar</t>
  </si>
  <si>
    <t>Material de Diagnóstico</t>
  </si>
  <si>
    <t>Órteses e Próteses</t>
  </si>
  <si>
    <t>Alimentação</t>
  </si>
  <si>
    <t>Gases Medicinais</t>
  </si>
  <si>
    <t>Expediente e Papelaria</t>
  </si>
  <si>
    <t>Manutenção</t>
  </si>
  <si>
    <t>Limpeza e Higienização</t>
  </si>
  <si>
    <t>Descartáveis</t>
  </si>
  <si>
    <t>Tecidos</t>
  </si>
  <si>
    <t>Contratos de Serviços - Universidade (R$)</t>
  </si>
  <si>
    <t>Energia Elétrica</t>
  </si>
  <si>
    <t>Telefonia</t>
  </si>
  <si>
    <t>Água e Esgoto</t>
  </si>
  <si>
    <t>Manutenção de Equipamentos</t>
  </si>
  <si>
    <t>Manutenção Predial</t>
  </si>
  <si>
    <t>Lavanderia</t>
  </si>
  <si>
    <t>Informática</t>
  </si>
  <si>
    <t>Jardinagem</t>
  </si>
  <si>
    <t>Combustíveis</t>
  </si>
  <si>
    <t>Contratos de Serviços - Hospital (R$)</t>
  </si>
  <si>
    <t>Despesas de Custeio (R$)</t>
  </si>
  <si>
    <t>Bolsas pagas pelo HUF (exceto Residência Médica)</t>
  </si>
  <si>
    <t>Sentenças Judiciais</t>
  </si>
  <si>
    <t>Encargos de Financiamentos</t>
  </si>
  <si>
    <t>Despesas Bancárias</t>
  </si>
  <si>
    <t>Diárias e Passagens</t>
  </si>
  <si>
    <t>Consultoria</t>
  </si>
  <si>
    <t>Despesas de Capital (R$)</t>
  </si>
  <si>
    <t>Equipamento e Material Permanentes</t>
  </si>
  <si>
    <t>Segurança, Recepção e Limpeza</t>
  </si>
  <si>
    <t>Gráfica e Imprensa</t>
  </si>
  <si>
    <t>Realização de Exames Fora do HUF</t>
  </si>
  <si>
    <t>Capacitação de RH</t>
  </si>
  <si>
    <r>
      <t>Obras</t>
    </r>
    <r>
      <rPr>
        <sz val="10"/>
        <rFont val="Arial"/>
        <family val="2"/>
      </rPr>
      <t xml:space="preserve"> (exceto reformas)</t>
    </r>
  </si>
  <si>
    <t xml:space="preserve">TELAS DE SAÍDA (DESPESAS)  - DO PROGRAMA SIMEC </t>
  </si>
  <si>
    <t>TELAS DE ENTRADA (RECEITAS)  - DO PROGRAMA SIMEC - MEC</t>
  </si>
  <si>
    <t>TELAS DE ENTRADA (RECEITAS)  - DO PROGRAMA SIMEC - MS</t>
  </si>
  <si>
    <t>TELAS DE ENTRADA (RECEITAS)  - DO PROGRAMA SIMEC - OUTRAS FONTES</t>
  </si>
  <si>
    <t>Terceirizações</t>
  </si>
  <si>
    <t>Despesas com Materiais (R$) + Contr.c/Mat.Med</t>
  </si>
  <si>
    <t xml:space="preserve">Dados Financeiros de Entrada - Ministério da Saúde (6/6) </t>
  </si>
  <si>
    <t>Projetos Específico (R$)</t>
  </si>
  <si>
    <t>Convênios do FNS (Recursos Liberados)</t>
  </si>
  <si>
    <t>Emendas Parlamentares (Recursos Liberados)</t>
  </si>
  <si>
    <t>Receitas Não Operacionais</t>
  </si>
  <si>
    <t>Aluguéis</t>
  </si>
  <si>
    <t>Receitas Assistenciais</t>
  </si>
  <si>
    <t>Convênios Privados</t>
  </si>
  <si>
    <t xml:space="preserve">Pacientes Particulares </t>
  </si>
  <si>
    <t>Contratos para Execução de SADT não Incluídos na Contratualização</t>
  </si>
  <si>
    <t>Sub Total 1º</t>
  </si>
  <si>
    <t>Demais Ações</t>
  </si>
  <si>
    <t>Programa Interministerial (Ação 6379)</t>
  </si>
  <si>
    <t>Funcionamento dos Hospitais de Ensino (Ação 4086)</t>
  </si>
  <si>
    <t xml:space="preserve">Dados Financeiros de Entrada - Ministério da Educação (2/2) </t>
  </si>
  <si>
    <t>Bolsas de Residências e RJU (R$)</t>
  </si>
  <si>
    <t>Estacionamentos</t>
  </si>
  <si>
    <t>Outras Receitas Não Operacionais</t>
  </si>
  <si>
    <r>
      <t xml:space="preserve">Doações </t>
    </r>
    <r>
      <rPr>
        <sz val="10"/>
        <rFont val="Arial"/>
        <family val="2"/>
      </rPr>
      <t>(água + energia custeados pelo Estado )</t>
    </r>
  </si>
  <si>
    <t>Maio</t>
  </si>
  <si>
    <t>Junho</t>
  </si>
  <si>
    <t>Julho</t>
  </si>
  <si>
    <t>Agosto</t>
  </si>
  <si>
    <t>Pessoal</t>
  </si>
  <si>
    <t>Janeiro</t>
  </si>
  <si>
    <t>Fevereiro</t>
  </si>
  <si>
    <t>Março</t>
  </si>
  <si>
    <t>1º Quadrimestre</t>
  </si>
  <si>
    <t>3º Quadrimestre</t>
  </si>
  <si>
    <t>Outros (Convenio SESA)</t>
  </si>
  <si>
    <t xml:space="preserve">Dados Financeiros de Entrada - Outras Fontes (3/4) </t>
  </si>
  <si>
    <t xml:space="preserve">Dados Financeiros de Entrada - Outras Fontes (4/4) </t>
  </si>
  <si>
    <t xml:space="preserve">Abril </t>
  </si>
  <si>
    <t>Empréstimos Bancários</t>
  </si>
  <si>
    <t>Outros*</t>
  </si>
  <si>
    <t>Terceirizados  (Portaria/Segurança)</t>
  </si>
  <si>
    <t>Serv. Tecnicos Profissionais</t>
  </si>
  <si>
    <t>Fretes e Transporte</t>
  </si>
  <si>
    <t>Exames Contratados</t>
  </si>
  <si>
    <t>Coleta e Transporte de Lixo</t>
  </si>
  <si>
    <t xml:space="preserve">Sub Total 3º </t>
  </si>
  <si>
    <t>Períodos de cadastramento no ano : 2011 : 3º Quadrimestre</t>
  </si>
  <si>
    <t xml:space="preserve">Dados Financeiros de Entrada - Outras Fontes (1/4) </t>
  </si>
  <si>
    <t>Receita Gerada pela Atividade de Pesquisa</t>
  </si>
  <si>
    <t>Receitas de Ensino</t>
  </si>
  <si>
    <t>Receita Total de Pesquisa Executada via HUF</t>
  </si>
  <si>
    <t>Dados Financeiros de Entrada - Outras Fontes (2/4)</t>
  </si>
  <si>
    <t>Receitas Captadas das Fundações de Apoio</t>
  </si>
  <si>
    <t>Capital (HC Conta com Você)</t>
  </si>
  <si>
    <t>Custeio   (HC Conta com Você)</t>
  </si>
  <si>
    <t>Programa REHUF</t>
  </si>
  <si>
    <t>Dívidas (Hospital)</t>
  </si>
  <si>
    <t>*Locação de Maquinas e Equipamentos</t>
  </si>
  <si>
    <r>
      <t>Recurso para Pagamento de RJU (</t>
    </r>
    <r>
      <rPr>
        <b/>
        <sz val="10"/>
        <rFont val="Arial"/>
        <family val="2"/>
      </rPr>
      <t xml:space="preserve">Ativos </t>
    </r>
    <r>
      <rPr>
        <sz val="10"/>
        <rFont val="Arial"/>
        <family val="2"/>
      </rPr>
      <t>)</t>
    </r>
  </si>
  <si>
    <t xml:space="preserve">Dados Financeiros de Entrada - Ministério da Saúde (1/6) </t>
  </si>
  <si>
    <t>Discriminação dos Valores de Contrato Anual</t>
  </si>
  <si>
    <t>Parcela Pré-Fixada</t>
  </si>
  <si>
    <t>Atenção Básica :</t>
  </si>
  <si>
    <t>Alta Complexidade (SIA+AIH) :</t>
  </si>
  <si>
    <t>IAC (Incentivo à Contratualização) :</t>
  </si>
  <si>
    <t>FIDEPS :</t>
  </si>
  <si>
    <t>IAPI :</t>
  </si>
  <si>
    <t>Recurso Interministerial MS :</t>
  </si>
  <si>
    <t xml:space="preserve">Outros Recursos:      </t>
  </si>
  <si>
    <t>Percentual Fixo  - 75%</t>
  </si>
  <si>
    <t>Metas Quantitativas :</t>
  </si>
  <si>
    <t>Percentual Variável - 25%</t>
  </si>
  <si>
    <t>Metas Qualitativas :</t>
  </si>
  <si>
    <t>Parcela Pós-Fixada</t>
  </si>
  <si>
    <t>FAEC :</t>
  </si>
  <si>
    <t>Dados Financeiros de Entrada - Ministério da Saúde (2/6)</t>
  </si>
  <si>
    <t>Termos Aditivos</t>
  </si>
  <si>
    <t>Valor</t>
  </si>
  <si>
    <t>Ações</t>
  </si>
  <si>
    <t>18736/04 COM VIGÊNCIA DE 01/11/2011 A 31/10/2012</t>
  </si>
  <si>
    <t>Dados Financeiros de Entrada - Ministério da Saúde (3/6)</t>
  </si>
  <si>
    <t>Média Complexidade - Produção Ambulatorial e Hospitalar</t>
  </si>
  <si>
    <t>SIA Produzido</t>
  </si>
  <si>
    <t>SIA Apresentado</t>
  </si>
  <si>
    <t>AIH Produzido (Aprovadas + Rejeitada)</t>
  </si>
  <si>
    <t>AIH Apresentado (Aprovado)</t>
  </si>
  <si>
    <t>SIA+AIH Pago Caixa</t>
  </si>
  <si>
    <t>Dados Financeiros de Entrada - Ministério da Saúde (4/6)</t>
  </si>
  <si>
    <t>Alta Complexidade - Produção Ambulatorial Hospitalar</t>
  </si>
  <si>
    <t>Dados Financeiros de Entrada - Ministério da Saúde (5/6)</t>
  </si>
  <si>
    <t>FAEC - Produção Ambulatorial e Hospitalar</t>
  </si>
  <si>
    <t>AIH Apresentado</t>
  </si>
  <si>
    <t>SIA+AIH Teto</t>
  </si>
  <si>
    <t>Média Complexidade (SIA+AIH)</t>
  </si>
  <si>
    <t>REHUF (fonte 300)</t>
  </si>
  <si>
    <t xml:space="preserve">Dados Financeiros de Saída (1/4) </t>
  </si>
  <si>
    <t>Dados Financeiros de Saída (2/4)</t>
  </si>
  <si>
    <t>Dados Financeiros de Saída (3/4)</t>
  </si>
  <si>
    <t xml:space="preserve">Dados Financeiros de Saída (4/4) </t>
  </si>
  <si>
    <t xml:space="preserve">Dívidas 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</si>
</sst>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%"/>
    <numFmt numFmtId="177" formatCode="[$-416]dddd\,\ d&quot; de &quot;mmmm&quot; de &quot;yyyy"/>
    <numFmt numFmtId="178" formatCode="#,###.00"/>
    <numFmt numFmtId="179" formatCode="mm/yy"/>
    <numFmt numFmtId="180" formatCode="_(* #,##0_);_(* \(#,##0\);_(* &quot;-&quot;??_);_(@_)"/>
    <numFmt numFmtId="181" formatCode="_(* #,##0.0_);_(* \(#,##0.0\);_(* &quot;-&quot;??_);_(@_)"/>
    <numFmt numFmtId="182" formatCode="d/m/yy"/>
    <numFmt numFmtId="183" formatCode="_(* #,##0.00_);_(* \(#,##0.00\);_(* \-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0_);\(0\)"/>
    <numFmt numFmtId="189" formatCode="&quot;R$&quot;#,##0_);\(&quot;R$&quot;#,##0\)"/>
    <numFmt numFmtId="190" formatCode="&quot;R$&quot;#,##0_);[Red]\(&quot;R$&quot;#,##0\)"/>
    <numFmt numFmtId="191" formatCode="&quot;R$&quot;#,##0.00_);\(&quot;R$&quot;#,##0.00\)"/>
    <numFmt numFmtId="192" formatCode="&quot;R$&quot;#,##0.00_);[Red]\(&quot;R$&quot;#,##0.00\)"/>
    <numFmt numFmtId="193" formatCode="_(&quot;R$&quot;* #,##0_);_(&quot;R$&quot;* \(#,##0\);_(&quot;R$&quot;* &quot;-&quot;_);_(@_)"/>
    <numFmt numFmtId="194" formatCode="_(&quot;R$&quot;* #,##0.00_);_(&quot;R$&quot;* \(#,##0.00\);_(&quot;R$&quot;* &quot;-&quot;??_);_(@_)"/>
    <numFmt numFmtId="195" formatCode="0.0"/>
    <numFmt numFmtId="196" formatCode="0.000"/>
    <numFmt numFmtId="197" formatCode="#,##0.0"/>
    <numFmt numFmtId="198" formatCode="#,##0.00;[Red]#,##0.00"/>
    <numFmt numFmtId="199" formatCode="0.00000"/>
    <numFmt numFmtId="200" formatCode="0.0000"/>
    <numFmt numFmtId="201" formatCode="&quot;R$ &quot;#,##0.00"/>
    <numFmt numFmtId="202" formatCode="#,##0.000_);\(#,##0.000\)"/>
    <numFmt numFmtId="203" formatCode="#,##0.0000_);\(#,##0.0000\)"/>
    <numFmt numFmtId="204" formatCode="&quot;R$ &quot;#,##0.00;[Red]&quot;R$ &quot;#,##0.00"/>
    <numFmt numFmtId="205" formatCode="#,##0.000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8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wrapText="1"/>
    </xf>
    <xf numFmtId="0" fontId="0" fillId="24" borderId="11" xfId="0" applyFill="1" applyBorder="1" applyAlignment="1">
      <alignment wrapText="1"/>
    </xf>
    <xf numFmtId="0" fontId="1" fillId="24" borderId="12" xfId="0" applyFont="1" applyFill="1" applyBorder="1" applyAlignment="1">
      <alignment wrapText="1"/>
    </xf>
    <xf numFmtId="0" fontId="1" fillId="25" borderId="0" xfId="0" applyFont="1" applyFill="1" applyAlignment="1">
      <alignment horizontal="left"/>
    </xf>
    <xf numFmtId="0" fontId="0" fillId="25" borderId="0" xfId="0" applyFill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1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71" fontId="5" fillId="0" borderId="0" xfId="54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24" borderId="11" xfId="0" applyNumberFormat="1" applyFill="1" applyBorder="1" applyAlignment="1">
      <alignment wrapText="1"/>
    </xf>
    <xf numFmtId="4" fontId="0" fillId="24" borderId="10" xfId="0" applyNumberForma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ill="1" applyAlignment="1">
      <alignment/>
    </xf>
    <xf numFmtId="0" fontId="0" fillId="0" borderId="13" xfId="0" applyBorder="1" applyAlignment="1">
      <alignment/>
    </xf>
    <xf numFmtId="171" fontId="0" fillId="24" borderId="10" xfId="54" applyFont="1" applyFill="1" applyBorder="1" applyAlignment="1">
      <alignment/>
    </xf>
    <xf numFmtId="0" fontId="0" fillId="0" borderId="0" xfId="0" applyFont="1" applyBorder="1" applyAlignment="1">
      <alignment wrapText="1"/>
    </xf>
    <xf numFmtId="171" fontId="1" fillId="0" borderId="0" xfId="0" applyNumberFormat="1" applyFont="1" applyAlignment="1">
      <alignment/>
    </xf>
    <xf numFmtId="171" fontId="0" fillId="24" borderId="10" xfId="54" applyFill="1" applyBorder="1" applyAlignment="1">
      <alignment/>
    </xf>
    <xf numFmtId="0" fontId="3" fillId="24" borderId="13" xfId="0" applyFont="1" applyFill="1" applyBorder="1" applyAlignment="1">
      <alignment wrapText="1"/>
    </xf>
    <xf numFmtId="0" fontId="0" fillId="24" borderId="14" xfId="0" applyFill="1" applyBorder="1" applyAlignment="1">
      <alignment wrapText="1"/>
    </xf>
    <xf numFmtId="171" fontId="0" fillId="24" borderId="13" xfId="54" applyFill="1" applyBorder="1" applyAlignment="1">
      <alignment/>
    </xf>
    <xf numFmtId="171" fontId="9" fillId="0" borderId="0" xfId="54" applyFont="1" applyAlignment="1">
      <alignment/>
    </xf>
    <xf numFmtId="0" fontId="4" fillId="0" borderId="0" xfId="0" applyFont="1" applyAlignment="1">
      <alignment/>
    </xf>
    <xf numFmtId="0" fontId="1" fillId="24" borderId="12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24" borderId="12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171" fontId="1" fillId="24" borderId="0" xfId="0" applyNumberFormat="1" applyFont="1" applyFill="1" applyAlignment="1">
      <alignment/>
    </xf>
    <xf numFmtId="0" fontId="1" fillId="24" borderId="0" xfId="0" applyFont="1" applyFill="1" applyAlignment="1">
      <alignment wrapText="1"/>
    </xf>
    <xf numFmtId="0" fontId="27" fillId="0" borderId="0" xfId="0" applyFont="1" applyAlignment="1">
      <alignment/>
    </xf>
    <xf numFmtId="171" fontId="0" fillId="24" borderId="11" xfId="54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171" fontId="1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1" fillId="24" borderId="14" xfId="0" applyFont="1" applyFill="1" applyBorder="1" applyAlignment="1">
      <alignment horizontal="right" wrapText="1"/>
    </xf>
    <xf numFmtId="171" fontId="0" fillId="0" borderId="0" xfId="0" applyNumberFormat="1" applyFont="1" applyFill="1" applyAlignment="1">
      <alignment horizontal="left"/>
    </xf>
    <xf numFmtId="171" fontId="0" fillId="0" borderId="0" xfId="0" applyNumberFormat="1" applyFont="1" applyAlignment="1">
      <alignment horizontal="left"/>
    </xf>
    <xf numFmtId="0" fontId="1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wrapText="1"/>
    </xf>
    <xf numFmtId="0" fontId="0" fillId="0" borderId="15" xfId="0" applyBorder="1" applyAlignment="1">
      <alignment/>
    </xf>
    <xf numFmtId="171" fontId="0" fillId="0" borderId="0" xfId="0" applyNumberFormat="1" applyBorder="1" applyAlignment="1">
      <alignment/>
    </xf>
    <xf numFmtId="39" fontId="0" fillId="24" borderId="10" xfId="54" applyNumberFormat="1" applyFont="1" applyFill="1" applyBorder="1" applyAlignment="1">
      <alignment/>
    </xf>
    <xf numFmtId="198" fontId="0" fillId="24" borderId="11" xfId="54" applyNumberFormat="1" applyFill="1" applyBorder="1" applyAlignment="1">
      <alignment/>
    </xf>
    <xf numFmtId="171" fontId="0" fillId="24" borderId="0" xfId="0" applyNumberFormat="1" applyFill="1" applyAlignment="1">
      <alignment/>
    </xf>
    <xf numFmtId="171" fontId="0" fillId="0" borderId="0" xfId="54" applyAlignment="1">
      <alignment/>
    </xf>
    <xf numFmtId="4" fontId="0" fillId="24" borderId="11" xfId="54" applyNumberFormat="1" applyFill="1" applyBorder="1" applyAlignment="1">
      <alignment/>
    </xf>
    <xf numFmtId="4" fontId="0" fillId="24" borderId="10" xfId="54" applyNumberFormat="1" applyFill="1" applyBorder="1" applyAlignment="1">
      <alignment/>
    </xf>
    <xf numFmtId="4" fontId="0" fillId="24" borderId="0" xfId="54" applyNumberFormat="1" applyFill="1" applyBorder="1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171" fontId="3" fillId="0" borderId="0" xfId="0" applyNumberFormat="1" applyFont="1" applyAlignment="1">
      <alignment/>
    </xf>
    <xf numFmtId="0" fontId="0" fillId="24" borderId="16" xfId="0" applyFill="1" applyBorder="1" applyAlignment="1">
      <alignment wrapText="1"/>
    </xf>
    <xf numFmtId="4" fontId="0" fillId="24" borderId="17" xfId="0" applyNumberFormat="1" applyFill="1" applyBorder="1" applyAlignment="1">
      <alignment wrapText="1"/>
    </xf>
    <xf numFmtId="171" fontId="0" fillId="24" borderId="17" xfId="54" applyFill="1" applyBorder="1" applyAlignment="1">
      <alignment/>
    </xf>
    <xf numFmtId="4" fontId="0" fillId="0" borderId="17" xfId="0" applyNumberFormat="1" applyBorder="1" applyAlignment="1">
      <alignment/>
    </xf>
    <xf numFmtId="0" fontId="0" fillId="24" borderId="18" xfId="0" applyFill="1" applyBorder="1" applyAlignment="1">
      <alignment wrapText="1"/>
    </xf>
    <xf numFmtId="0" fontId="0" fillId="0" borderId="18" xfId="0" applyBorder="1" applyAlignment="1">
      <alignment/>
    </xf>
    <xf numFmtId="4" fontId="3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198" fontId="32" fillId="0" borderId="11" xfId="54" applyNumberFormat="1" applyFont="1" applyFill="1" applyBorder="1" applyAlignment="1">
      <alignment/>
    </xf>
    <xf numFmtId="0" fontId="0" fillId="24" borderId="19" xfId="0" applyFont="1" applyFill="1" applyBorder="1" applyAlignment="1">
      <alignment horizontal="left" wrapText="1"/>
    </xf>
    <xf numFmtId="0" fontId="0" fillId="24" borderId="15" xfId="0" applyFont="1" applyFill="1" applyBorder="1" applyAlignment="1">
      <alignment horizontal="left" wrapText="1"/>
    </xf>
    <xf numFmtId="198" fontId="0" fillId="24" borderId="20" xfId="54" applyNumberForma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32" fillId="0" borderId="19" xfId="0" applyFont="1" applyFill="1" applyBorder="1" applyAlignment="1">
      <alignment wrapText="1"/>
    </xf>
    <xf numFmtId="4" fontId="1" fillId="0" borderId="0" xfId="54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26" borderId="21" xfId="0" applyFont="1" applyFill="1" applyBorder="1" applyAlignment="1">
      <alignment wrapText="1"/>
    </xf>
    <xf numFmtId="4" fontId="1" fillId="26" borderId="22" xfId="0" applyNumberFormat="1" applyFont="1" applyFill="1" applyBorder="1" applyAlignment="1">
      <alignment wrapText="1"/>
    </xf>
    <xf numFmtId="4" fontId="0" fillId="24" borderId="14" xfId="54" applyNumberFormat="1" applyFill="1" applyBorder="1" applyAlignment="1">
      <alignment/>
    </xf>
    <xf numFmtId="0" fontId="0" fillId="24" borderId="23" xfId="0" applyFill="1" applyBorder="1" applyAlignment="1">
      <alignment wrapText="1"/>
    </xf>
    <xf numFmtId="0" fontId="0" fillId="24" borderId="24" xfId="0" applyFill="1" applyBorder="1" applyAlignment="1">
      <alignment wrapText="1"/>
    </xf>
    <xf numFmtId="0" fontId="0" fillId="0" borderId="25" xfId="0" applyFill="1" applyBorder="1" applyAlignment="1">
      <alignment/>
    </xf>
    <xf numFmtId="0" fontId="0" fillId="0" borderId="24" xfId="0" applyBorder="1" applyAlignment="1">
      <alignment/>
    </xf>
    <xf numFmtId="0" fontId="1" fillId="24" borderId="21" xfId="0" applyFont="1" applyFill="1" applyBorder="1" applyAlignment="1">
      <alignment wrapText="1"/>
    </xf>
    <xf numFmtId="4" fontId="1" fillId="24" borderId="26" xfId="0" applyNumberFormat="1" applyFont="1" applyFill="1" applyBorder="1" applyAlignment="1">
      <alignment wrapText="1"/>
    </xf>
    <xf numFmtId="4" fontId="0" fillId="0" borderId="27" xfId="0" applyNumberFormat="1" applyFont="1" applyFill="1" applyBorder="1" applyAlignment="1">
      <alignment horizontal="right"/>
    </xf>
    <xf numFmtId="4" fontId="0" fillId="24" borderId="11" xfId="0" applyNumberFormat="1" applyFill="1" applyBorder="1" applyAlignment="1">
      <alignment horizontal="right"/>
    </xf>
    <xf numFmtId="171" fontId="1" fillId="26" borderId="21" xfId="54" applyFont="1" applyFill="1" applyBorder="1" applyAlignment="1">
      <alignment wrapText="1"/>
    </xf>
    <xf numFmtId="4" fontId="0" fillId="0" borderId="20" xfId="0" applyNumberFormat="1" applyFill="1" applyBorder="1" applyAlignment="1">
      <alignment wrapText="1"/>
    </xf>
    <xf numFmtId="0" fontId="1" fillId="26" borderId="19" xfId="0" applyFont="1" applyFill="1" applyBorder="1" applyAlignment="1">
      <alignment wrapText="1"/>
    </xf>
    <xf numFmtId="0" fontId="0" fillId="26" borderId="15" xfId="0" applyFont="1" applyFill="1" applyBorder="1" applyAlignment="1">
      <alignment/>
    </xf>
    <xf numFmtId="171" fontId="1" fillId="26" borderId="10" xfId="54" applyFont="1" applyFill="1" applyBorder="1" applyAlignment="1">
      <alignment/>
    </xf>
    <xf numFmtId="39" fontId="0" fillId="26" borderId="10" xfId="54" applyNumberFormat="1" applyFont="1" applyFill="1" applyBorder="1" applyAlignment="1">
      <alignment/>
    </xf>
    <xf numFmtId="0" fontId="1" fillId="26" borderId="10" xfId="0" applyFont="1" applyFill="1" applyBorder="1" applyAlignment="1">
      <alignment wrapText="1"/>
    </xf>
    <xf numFmtId="171" fontId="1" fillId="26" borderId="10" xfId="54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right"/>
    </xf>
    <xf numFmtId="171" fontId="0" fillId="0" borderId="10" xfId="54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9" fontId="1" fillId="26" borderId="10" xfId="54" applyNumberFormat="1" applyFont="1" applyFill="1" applyBorder="1" applyAlignment="1">
      <alignment horizontal="right"/>
    </xf>
    <xf numFmtId="171" fontId="0" fillId="0" borderId="10" xfId="54" applyFont="1" applyFill="1" applyBorder="1" applyAlignment="1">
      <alignment wrapText="1"/>
    </xf>
    <xf numFmtId="4" fontId="0" fillId="0" borderId="14" xfId="0" applyNumberFormat="1" applyFont="1" applyFill="1" applyBorder="1" applyAlignment="1">
      <alignment/>
    </xf>
    <xf numFmtId="171" fontId="1" fillId="26" borderId="10" xfId="54" applyFont="1" applyFill="1" applyBorder="1" applyAlignment="1">
      <alignment/>
    </xf>
    <xf numFmtId="0" fontId="1" fillId="24" borderId="28" xfId="0" applyFont="1" applyFill="1" applyBorder="1" applyAlignment="1">
      <alignment wrapText="1"/>
    </xf>
    <xf numFmtId="0" fontId="0" fillId="24" borderId="20" xfId="0" applyFill="1" applyBorder="1" applyAlignment="1">
      <alignment wrapText="1"/>
    </xf>
    <xf numFmtId="171" fontId="0" fillId="24" borderId="11" xfId="54" applyFill="1" applyBorder="1" applyAlignment="1">
      <alignment horizontal="center"/>
    </xf>
    <xf numFmtId="171" fontId="0" fillId="27" borderId="29" xfId="54" applyFont="1" applyFill="1" applyBorder="1" applyAlignment="1" applyProtection="1">
      <alignment horizontal="center"/>
      <protection/>
    </xf>
    <xf numFmtId="0" fontId="0" fillId="24" borderId="30" xfId="0" applyFill="1" applyBorder="1" applyAlignment="1">
      <alignment wrapText="1"/>
    </xf>
    <xf numFmtId="171" fontId="0" fillId="24" borderId="11" xfId="54" applyFont="1" applyFill="1" applyBorder="1" applyAlignment="1">
      <alignment horizontal="center"/>
    </xf>
    <xf numFmtId="0" fontId="0" fillId="24" borderId="19" xfId="0" applyFill="1" applyBorder="1" applyAlignment="1">
      <alignment wrapText="1"/>
    </xf>
    <xf numFmtId="171" fontId="0" fillId="24" borderId="10" xfId="54" applyFont="1" applyFill="1" applyBorder="1" applyAlignment="1">
      <alignment horizontal="center"/>
    </xf>
    <xf numFmtId="171" fontId="0" fillId="24" borderId="11" xfId="54" applyFill="1" applyBorder="1" applyAlignment="1">
      <alignment horizontal="left" wrapText="1"/>
    </xf>
    <xf numFmtId="0" fontId="1" fillId="24" borderId="19" xfId="0" applyFont="1" applyFill="1" applyBorder="1" applyAlignment="1">
      <alignment wrapText="1"/>
    </xf>
    <xf numFmtId="171" fontId="1" fillId="24" borderId="10" xfId="54" applyFont="1" applyFill="1" applyBorder="1" applyAlignment="1">
      <alignment/>
    </xf>
    <xf numFmtId="0" fontId="1" fillId="0" borderId="0" xfId="0" applyFont="1" applyAlignment="1">
      <alignment/>
    </xf>
    <xf numFmtId="0" fontId="1" fillId="26" borderId="22" xfId="0" applyFont="1" applyFill="1" applyBorder="1" applyAlignment="1">
      <alignment horizontal="center" wrapText="1"/>
    </xf>
    <xf numFmtId="171" fontId="0" fillId="0" borderId="0" xfId="54" applyFont="1" applyFill="1" applyBorder="1" applyAlignment="1" applyProtection="1">
      <alignment horizontal="right"/>
      <protection/>
    </xf>
    <xf numFmtId="171" fontId="0" fillId="24" borderId="11" xfId="54" applyFill="1" applyBorder="1" applyAlignment="1">
      <alignment/>
    </xf>
    <xf numFmtId="171" fontId="0" fillId="0" borderId="0" xfId="54" applyFont="1" applyAlignment="1">
      <alignment/>
    </xf>
    <xf numFmtId="39" fontId="0" fillId="24" borderId="10" xfId="54" applyNumberFormat="1" applyFill="1" applyBorder="1" applyAlignment="1">
      <alignment/>
    </xf>
    <xf numFmtId="0" fontId="1" fillId="26" borderId="12" xfId="0" applyFont="1" applyFill="1" applyBorder="1" applyAlignment="1">
      <alignment wrapText="1"/>
    </xf>
    <xf numFmtId="0" fontId="1" fillId="26" borderId="10" xfId="0" applyFont="1" applyFill="1" applyBorder="1" applyAlignment="1">
      <alignment horizontal="center" wrapText="1"/>
    </xf>
    <xf numFmtId="39" fontId="0" fillId="24" borderId="11" xfId="54" applyNumberFormat="1" applyFill="1" applyBorder="1" applyAlignment="1">
      <alignment/>
    </xf>
    <xf numFmtId="0" fontId="1" fillId="26" borderId="31" xfId="0" applyFont="1" applyFill="1" applyBorder="1" applyAlignment="1">
      <alignment wrapText="1"/>
    </xf>
    <xf numFmtId="0" fontId="5" fillId="0" borderId="0" xfId="0" applyFont="1" applyAlignment="1">
      <alignment/>
    </xf>
    <xf numFmtId="0" fontId="1" fillId="24" borderId="32" xfId="0" applyFont="1" applyFill="1" applyBorder="1" applyAlignment="1">
      <alignment wrapText="1"/>
    </xf>
    <xf numFmtId="0" fontId="1" fillId="24" borderId="27" xfId="0" applyFont="1" applyFill="1" applyBorder="1" applyAlignment="1">
      <alignment horizontal="center" wrapText="1"/>
    </xf>
    <xf numFmtId="0" fontId="1" fillId="24" borderId="33" xfId="0" applyFont="1" applyFill="1" applyBorder="1" applyAlignment="1">
      <alignment horizontal="center" wrapText="1"/>
    </xf>
    <xf numFmtId="0" fontId="1" fillId="24" borderId="34" xfId="0" applyFont="1" applyFill="1" applyBorder="1" applyAlignment="1">
      <alignment horizontal="center" wrapText="1"/>
    </xf>
    <xf numFmtId="171" fontId="0" fillId="24" borderId="10" xfId="54" applyFont="1" applyFill="1" applyBorder="1" applyAlignment="1">
      <alignment horizontal="left" wrapText="1"/>
    </xf>
    <xf numFmtId="171" fontId="0" fillId="24" borderId="10" xfId="54" applyFill="1" applyBorder="1" applyAlignment="1">
      <alignment horizontal="left" wrapText="1"/>
    </xf>
    <xf numFmtId="171" fontId="1" fillId="24" borderId="26" xfId="54" applyFont="1" applyFill="1" applyBorder="1" applyAlignment="1">
      <alignment/>
    </xf>
    <xf numFmtId="171" fontId="1" fillId="24" borderId="22" xfId="54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16" borderId="19" xfId="0" applyFont="1" applyFill="1" applyBorder="1" applyAlignment="1">
      <alignment horizontal="center"/>
    </xf>
    <xf numFmtId="0" fontId="2" fillId="16" borderId="35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left" wrapText="1"/>
    </xf>
    <xf numFmtId="0" fontId="0" fillId="24" borderId="15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0" fontId="1" fillId="0" borderId="0" xfId="50" applyFont="1">
      <alignment/>
      <protection/>
    </xf>
    <xf numFmtId="0" fontId="0" fillId="0" borderId="0" xfId="50" applyFont="1">
      <alignment/>
      <protection/>
    </xf>
    <xf numFmtId="0" fontId="1" fillId="25" borderId="0" xfId="50" applyFont="1" applyFill="1" applyAlignment="1">
      <alignment horizontal="left"/>
      <protection/>
    </xf>
    <xf numFmtId="0" fontId="0" fillId="25" borderId="0" xfId="50" applyFont="1" applyFill="1">
      <alignment/>
      <protection/>
    </xf>
    <xf numFmtId="0" fontId="1" fillId="24" borderId="0" xfId="50" applyFont="1" applyFill="1" applyAlignment="1">
      <alignment horizontal="left"/>
      <protection/>
    </xf>
    <xf numFmtId="0" fontId="2" fillId="16" borderId="19" xfId="50" applyFont="1" applyFill="1" applyBorder="1" applyAlignment="1">
      <alignment horizontal="center"/>
      <protection/>
    </xf>
    <xf numFmtId="0" fontId="2" fillId="16" borderId="35" xfId="50" applyFont="1" applyFill="1" applyBorder="1" applyAlignment="1">
      <alignment horizontal="center"/>
      <protection/>
    </xf>
    <xf numFmtId="0" fontId="2" fillId="16" borderId="15" xfId="50" applyFont="1" applyFill="1" applyBorder="1" applyAlignment="1">
      <alignment horizontal="center"/>
      <protection/>
    </xf>
    <xf numFmtId="0" fontId="0" fillId="0" borderId="0" xfId="50" applyFont="1" applyBorder="1" applyAlignment="1">
      <alignment wrapText="1"/>
      <protection/>
    </xf>
    <xf numFmtId="0" fontId="0" fillId="0" borderId="0" xfId="50" applyFont="1" applyAlignment="1">
      <alignment/>
      <protection/>
    </xf>
    <xf numFmtId="0" fontId="1" fillId="24" borderId="19" xfId="50" applyFont="1" applyFill="1" applyBorder="1" applyAlignment="1">
      <alignment wrapText="1"/>
      <protection/>
    </xf>
    <xf numFmtId="0" fontId="1" fillId="24" borderId="15" xfId="50" applyFont="1" applyFill="1" applyBorder="1" applyAlignment="1">
      <alignment wrapText="1"/>
      <protection/>
    </xf>
    <xf numFmtId="17" fontId="1" fillId="24" borderId="10" xfId="50" applyNumberFormat="1" applyFont="1" applyFill="1" applyBorder="1" applyAlignment="1">
      <alignment horizontal="right" wrapText="1"/>
      <protection/>
    </xf>
    <xf numFmtId="0" fontId="1" fillId="24" borderId="36" xfId="50" applyFont="1" applyFill="1" applyBorder="1" applyAlignment="1">
      <alignment horizontal="right" wrapText="1"/>
      <protection/>
    </xf>
    <xf numFmtId="0" fontId="0" fillId="24" borderId="10" xfId="50" applyFont="1" applyFill="1" applyBorder="1" applyAlignment="1">
      <alignment horizontal="center" vertical="center" wrapText="1"/>
      <protection/>
    </xf>
    <xf numFmtId="0" fontId="0" fillId="24" borderId="10" xfId="50" applyFont="1" applyFill="1" applyBorder="1" applyAlignment="1">
      <alignment wrapText="1"/>
      <protection/>
    </xf>
    <xf numFmtId="0" fontId="5" fillId="0" borderId="36" xfId="50" applyFont="1" applyBorder="1" applyAlignment="1">
      <alignment horizontal="center" wrapText="1"/>
      <protection/>
    </xf>
    <xf numFmtId="0" fontId="5" fillId="0" borderId="0" xfId="50" applyFont="1" applyAlignment="1">
      <alignment horizontal="center" wrapText="1"/>
      <protection/>
    </xf>
    <xf numFmtId="171" fontId="0" fillId="0" borderId="0" xfId="56" applyFont="1" applyAlignment="1">
      <alignment/>
    </xf>
    <xf numFmtId="171" fontId="0" fillId="0" borderId="36" xfId="56" applyFont="1" applyFill="1" applyBorder="1" applyAlignment="1">
      <alignment/>
    </xf>
    <xf numFmtId="171" fontId="0" fillId="24" borderId="0" xfId="56" applyFont="1" applyFill="1" applyBorder="1" applyAlignment="1">
      <alignment/>
    </xf>
    <xf numFmtId="0" fontId="0" fillId="0" borderId="0" xfId="50" applyFont="1" applyBorder="1" applyAlignment="1">
      <alignment/>
      <protection/>
    </xf>
    <xf numFmtId="0" fontId="0" fillId="24" borderId="10" xfId="50" applyFont="1" applyFill="1" applyBorder="1" applyAlignment="1">
      <alignment wrapText="1"/>
      <protection/>
    </xf>
    <xf numFmtId="171" fontId="1" fillId="0" borderId="0" xfId="50" applyNumberFormat="1" applyFont="1">
      <alignment/>
      <protection/>
    </xf>
    <xf numFmtId="171" fontId="4" fillId="0" borderId="0" xfId="50" applyNumberFormat="1" applyFont="1">
      <alignment/>
      <protection/>
    </xf>
    <xf numFmtId="171" fontId="0" fillId="0" borderId="0" xfId="50" applyNumberFormat="1" applyFont="1">
      <alignment/>
      <protection/>
    </xf>
    <xf numFmtId="0" fontId="1" fillId="24" borderId="13" xfId="50" applyFont="1" applyFill="1" applyBorder="1" applyAlignment="1">
      <alignment horizontal="left" wrapText="1"/>
      <protection/>
    </xf>
    <xf numFmtId="0" fontId="1" fillId="24" borderId="13" xfId="50" applyFont="1" applyFill="1" applyBorder="1" applyAlignment="1">
      <alignment horizontal="right" wrapText="1"/>
      <protection/>
    </xf>
    <xf numFmtId="171" fontId="1" fillId="24" borderId="10" xfId="56" applyFont="1" applyFill="1" applyBorder="1" applyAlignment="1">
      <alignment horizontal="right" wrapText="1"/>
    </xf>
    <xf numFmtId="0" fontId="1" fillId="24" borderId="10" xfId="50" applyFont="1" applyFill="1" applyBorder="1" applyAlignment="1">
      <alignment horizontal="right" wrapText="1"/>
      <protection/>
    </xf>
    <xf numFmtId="0" fontId="29" fillId="0" borderId="0" xfId="50" applyFont="1">
      <alignment/>
      <protection/>
    </xf>
    <xf numFmtId="171" fontId="0" fillId="0" borderId="0" xfId="50" applyNumberFormat="1" applyFont="1" applyBorder="1">
      <alignment/>
      <protection/>
    </xf>
    <xf numFmtId="0" fontId="0" fillId="0" borderId="0" xfId="50" applyFont="1" applyBorder="1">
      <alignment/>
      <protection/>
    </xf>
    <xf numFmtId="0" fontId="4" fillId="0" borderId="0" xfId="50" applyFont="1" applyFill="1">
      <alignment/>
      <protection/>
    </xf>
    <xf numFmtId="171" fontId="0" fillId="0" borderId="0" xfId="56" applyFont="1" applyBorder="1" applyAlignment="1">
      <alignment wrapText="1"/>
    </xf>
    <xf numFmtId="0" fontId="0" fillId="24" borderId="0" xfId="50" applyFont="1" applyFill="1" applyBorder="1" applyAlignment="1">
      <alignment wrapText="1"/>
      <protection/>
    </xf>
    <xf numFmtId="0" fontId="0" fillId="0" borderId="0" xfId="50" applyFont="1" applyAlignment="1">
      <alignment wrapText="1"/>
      <protection/>
    </xf>
    <xf numFmtId="4" fontId="0" fillId="0" borderId="36" xfId="50" applyNumberFormat="1" applyFont="1" applyBorder="1">
      <alignment/>
      <protection/>
    </xf>
    <xf numFmtId="0" fontId="5" fillId="0" borderId="0" xfId="50" applyFont="1">
      <alignment/>
      <protection/>
    </xf>
    <xf numFmtId="0" fontId="0" fillId="24" borderId="0" xfId="50" applyFont="1" applyFill="1" applyBorder="1" applyAlignment="1">
      <alignment horizontal="left" wrapText="1"/>
      <protection/>
    </xf>
    <xf numFmtId="171" fontId="0" fillId="0" borderId="0" xfId="50" applyNumberFormat="1" applyFont="1" applyFill="1">
      <alignment/>
      <protection/>
    </xf>
    <xf numFmtId="0" fontId="1" fillId="0" borderId="10" xfId="50" applyFont="1" applyBorder="1">
      <alignment/>
      <protection/>
    </xf>
    <xf numFmtId="171" fontId="29" fillId="0" borderId="0" xfId="50" applyNumberFormat="1" applyFont="1">
      <alignment/>
      <protection/>
    </xf>
    <xf numFmtId="0" fontId="0" fillId="24" borderId="14" xfId="50" applyFont="1" applyFill="1" applyBorder="1" applyAlignment="1">
      <alignment wrapText="1"/>
      <protection/>
    </xf>
    <xf numFmtId="171" fontId="1" fillId="0" borderId="0" xfId="50" applyNumberFormat="1" applyFont="1" applyBorder="1">
      <alignment/>
      <protection/>
    </xf>
    <xf numFmtId="171" fontId="0" fillId="0" borderId="10" xfId="56" applyFont="1" applyFill="1" applyBorder="1" applyAlignment="1">
      <alignment/>
    </xf>
    <xf numFmtId="9" fontId="0" fillId="0" borderId="10" xfId="56" applyNumberFormat="1" applyFont="1" applyFill="1" applyBorder="1" applyAlignment="1">
      <alignment/>
    </xf>
    <xf numFmtId="171" fontId="0" fillId="0" borderId="14" xfId="56" applyFont="1" applyFill="1" applyBorder="1" applyAlignment="1">
      <alignment/>
    </xf>
    <xf numFmtId="171" fontId="1" fillId="0" borderId="10" xfId="50" applyNumberFormat="1" applyFont="1" applyFill="1" applyBorder="1">
      <alignment/>
      <protection/>
    </xf>
    <xf numFmtId="0" fontId="0" fillId="0" borderId="19" xfId="50" applyFont="1" applyBorder="1" applyAlignment="1">
      <alignment horizontal="center" wrapText="1"/>
      <protection/>
    </xf>
    <xf numFmtId="0" fontId="0" fillId="0" borderId="15" xfId="50" applyFont="1" applyBorder="1" applyAlignment="1">
      <alignment horizontal="center" wrapText="1"/>
      <protection/>
    </xf>
    <xf numFmtId="0" fontId="1" fillId="0" borderId="12" xfId="50" applyFont="1" applyFill="1" applyBorder="1" applyAlignment="1">
      <alignment wrapText="1"/>
      <protection/>
    </xf>
    <xf numFmtId="0" fontId="1" fillId="0" borderId="12" xfId="50" applyFont="1" applyFill="1" applyBorder="1" applyAlignment="1">
      <alignment horizontal="right" wrapText="1"/>
      <protection/>
    </xf>
    <xf numFmtId="0" fontId="1" fillId="0" borderId="12" xfId="50" applyFont="1" applyFill="1" applyBorder="1" applyAlignment="1">
      <alignment horizontal="center" wrapText="1"/>
      <protection/>
    </xf>
    <xf numFmtId="17" fontId="0" fillId="0" borderId="11" xfId="50" applyNumberFormat="1" applyFont="1" applyFill="1" applyBorder="1" applyAlignment="1">
      <alignment wrapText="1"/>
      <protection/>
    </xf>
    <xf numFmtId="171" fontId="0" fillId="0" borderId="11" xfId="56" applyFont="1" applyFill="1" applyBorder="1" applyAlignment="1">
      <alignment/>
    </xf>
    <xf numFmtId="171" fontId="0" fillId="0" borderId="30" xfId="56" applyFont="1" applyFill="1" applyBorder="1" applyAlignment="1">
      <alignment/>
    </xf>
    <xf numFmtId="171" fontId="0" fillId="0" borderId="11" xfId="50" applyNumberFormat="1" applyFont="1" applyFill="1" applyBorder="1">
      <alignment/>
      <protection/>
    </xf>
    <xf numFmtId="4" fontId="0" fillId="0" borderId="37" xfId="50" applyNumberFormat="1" applyFont="1" applyFill="1" applyBorder="1">
      <alignment/>
      <protection/>
    </xf>
    <xf numFmtId="171" fontId="0" fillId="0" borderId="19" xfId="56" applyFont="1" applyFill="1" applyBorder="1" applyAlignment="1">
      <alignment/>
    </xf>
    <xf numFmtId="171" fontId="0" fillId="0" borderId="10" xfId="50" applyNumberFormat="1" applyFont="1" applyFill="1" applyBorder="1">
      <alignment/>
      <protection/>
    </xf>
    <xf numFmtId="0" fontId="1" fillId="0" borderId="10" xfId="50" applyFont="1" applyFill="1" applyBorder="1" applyAlignment="1">
      <alignment horizontal="right"/>
      <protection/>
    </xf>
    <xf numFmtId="40" fontId="1" fillId="0" borderId="10" xfId="50" applyNumberFormat="1" applyFont="1" applyFill="1" applyBorder="1">
      <alignment/>
      <protection/>
    </xf>
    <xf numFmtId="0" fontId="1" fillId="0" borderId="38" xfId="50" applyFont="1" applyFill="1" applyBorder="1" applyAlignment="1">
      <alignment horizontal="center" wrapText="1"/>
      <protection/>
    </xf>
    <xf numFmtId="0" fontId="0" fillId="0" borderId="12" xfId="50" applyFont="1" applyFill="1" applyBorder="1">
      <alignment/>
      <protection/>
    </xf>
    <xf numFmtId="171" fontId="0" fillId="0" borderId="39" xfId="56" applyFont="1" applyFill="1" applyBorder="1" applyAlignment="1">
      <alignment/>
    </xf>
    <xf numFmtId="4" fontId="1" fillId="0" borderId="11" xfId="50" applyNumberFormat="1" applyFont="1" applyFill="1" applyBorder="1">
      <alignment/>
      <protection/>
    </xf>
    <xf numFmtId="171" fontId="0" fillId="0" borderId="35" xfId="56" applyFont="1" applyFill="1" applyBorder="1" applyAlignment="1">
      <alignment/>
    </xf>
    <xf numFmtId="171" fontId="29" fillId="0" borderId="0" xfId="56" applyFont="1" applyBorder="1" applyAlignment="1">
      <alignment/>
    </xf>
    <xf numFmtId="171" fontId="29" fillId="0" borderId="0" xfId="56" applyFont="1" applyBorder="1" applyAlignment="1">
      <alignment/>
    </xf>
    <xf numFmtId="171" fontId="4" fillId="0" borderId="0" xfId="50" applyNumberFormat="1" applyFont="1" applyBorder="1">
      <alignment/>
      <protection/>
    </xf>
    <xf numFmtId="4" fontId="0" fillId="0" borderId="4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3" fillId="24" borderId="0" xfId="0" applyFont="1" applyFill="1" applyBorder="1" applyAlignment="1">
      <alignment wrapText="1"/>
    </xf>
    <xf numFmtId="179" fontId="1" fillId="27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71" fontId="0" fillId="0" borderId="0" xfId="54" applyFont="1" applyFill="1" applyBorder="1" applyAlignment="1" applyProtection="1">
      <alignment/>
      <protection/>
    </xf>
    <xf numFmtId="171" fontId="1" fillId="0" borderId="0" xfId="54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/>
    </xf>
    <xf numFmtId="0" fontId="0" fillId="24" borderId="14" xfId="0" applyFont="1" applyFill="1" applyBorder="1" applyAlignment="1">
      <alignment wrapText="1"/>
    </xf>
    <xf numFmtId="171" fontId="0" fillId="24" borderId="11" xfId="56" applyFill="1" applyBorder="1" applyAlignment="1">
      <alignment/>
    </xf>
    <xf numFmtId="0" fontId="0" fillId="0" borderId="18" xfId="0" applyFill="1" applyBorder="1" applyAlignment="1">
      <alignment wrapText="1"/>
    </xf>
    <xf numFmtId="171" fontId="0" fillId="0" borderId="11" xfId="54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4" fontId="33" fillId="24" borderId="0" xfId="0" applyNumberFormat="1" applyFont="1" applyFill="1" applyBorder="1" applyAlignment="1">
      <alignment wrapText="1"/>
    </xf>
    <xf numFmtId="171" fontId="33" fillId="24" borderId="0" xfId="54" applyFont="1" applyFill="1" applyBorder="1" applyAlignment="1">
      <alignment/>
    </xf>
    <xf numFmtId="0" fontId="0" fillId="24" borderId="24" xfId="0" applyFont="1" applyFill="1" applyBorder="1" applyAlignment="1">
      <alignment wrapText="1"/>
    </xf>
    <xf numFmtId="4" fontId="0" fillId="24" borderId="14" xfId="0" applyNumberFormat="1" applyFont="1" applyFill="1" applyBorder="1" applyAlignment="1">
      <alignment wrapText="1"/>
    </xf>
    <xf numFmtId="171" fontId="0" fillId="24" borderId="14" xfId="54" applyFont="1" applyFill="1" applyBorder="1" applyAlignment="1">
      <alignment/>
    </xf>
    <xf numFmtId="0" fontId="0" fillId="0" borderId="14" xfId="0" applyFont="1" applyBorder="1" applyAlignment="1">
      <alignment/>
    </xf>
    <xf numFmtId="4" fontId="0" fillId="24" borderId="41" xfId="0" applyNumberFormat="1" applyFont="1" applyFill="1" applyBorder="1" applyAlignment="1">
      <alignment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01\seplan\ARQUIVOS%20ASPLAN\Estat&#237;stica\MEC\Simec_2010_3\Dados%20Financeiros\SIMEC_REHUF_GEST&#195;O%20FINANCEIRA_%202010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dos%20Financeiros%203\SIMEC_REHUF_ENTRADA%20MS%20CAIXA_%202011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e-Entrada MEC"/>
      <sheetName val="SIMEC Entrada MEC"/>
      <sheetName val="Tere-Entrada MS Caixa"/>
      <sheetName val="SIMEC Entrada MS Caixa"/>
      <sheetName val="Progr. Financ - Jane"/>
      <sheetName val="Media Comp SIA+AIH"/>
      <sheetName val="Tere-Entrada Outras Fontes"/>
      <sheetName val="SIMEC Entrada Outras Fontes"/>
      <sheetName val="Tere-Dados Financeiros Saídas "/>
      <sheetName val="SIMEC Dados Financeiros Saídas "/>
      <sheetName val="Tere-Dívidas"/>
      <sheetName val="SIMEC Dívidas Te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MEC Entrada MS Caixa"/>
      <sheetName val="Progr. Financ até out11 - Jane"/>
      <sheetName val="Progr. Fis. Finan nov11 a out12"/>
      <sheetName val="Media Comp SIA+AI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A3" sqref="A3"/>
    </sheetView>
  </sheetViews>
  <sheetFormatPr defaultColWidth="9.140625" defaultRowHeight="16.5" customHeight="1"/>
  <cols>
    <col min="1" max="1" width="47.140625" style="0" customWidth="1"/>
    <col min="2" max="3" width="16.7109375" style="0" customWidth="1"/>
    <col min="4" max="4" width="14.00390625" style="0" bestFit="1" customWidth="1"/>
  </cols>
  <sheetData>
    <row r="1" ht="16.5" customHeight="1">
      <c r="A1" s="12" t="s">
        <v>42</v>
      </c>
    </row>
    <row r="2" ht="16.5" customHeight="1">
      <c r="A2" s="12"/>
    </row>
    <row r="3" spans="1:2" ht="16.5" customHeight="1">
      <c r="A3" s="5" t="s">
        <v>88</v>
      </c>
      <c r="B3" s="6"/>
    </row>
    <row r="6" spans="1:3" ht="16.5" customHeight="1">
      <c r="A6" s="138" t="s">
        <v>0</v>
      </c>
      <c r="B6" s="139"/>
      <c r="C6" s="140"/>
    </row>
    <row r="7" spans="1:3" ht="16.5" customHeight="1">
      <c r="A7" s="137"/>
      <c r="B7" s="137"/>
      <c r="C7" s="137"/>
    </row>
    <row r="8" spans="1:3" ht="16.5" customHeight="1">
      <c r="A8" s="137"/>
      <c r="B8" s="137"/>
      <c r="C8" s="137"/>
    </row>
    <row r="9" spans="1:3" ht="16.5" customHeight="1" thickBot="1">
      <c r="A9" s="39" t="s">
        <v>48</v>
      </c>
      <c r="B9" s="33" t="s">
        <v>1</v>
      </c>
      <c r="C9" s="33" t="s">
        <v>2</v>
      </c>
    </row>
    <row r="10" spans="1:3" ht="16.5" customHeight="1" thickTop="1">
      <c r="A10" s="3" t="s">
        <v>59</v>
      </c>
      <c r="B10" s="90">
        <v>0</v>
      </c>
      <c r="C10" s="91">
        <v>2034000</v>
      </c>
    </row>
    <row r="11" spans="1:3" ht="16.5" customHeight="1">
      <c r="A11" s="2" t="s">
        <v>60</v>
      </c>
      <c r="B11" s="102">
        <v>0</v>
      </c>
      <c r="C11" s="100">
        <v>0</v>
      </c>
    </row>
    <row r="12" spans="1:4" s="21" customFormat="1" ht="16.5" customHeight="1">
      <c r="A12" s="143" t="s">
        <v>97</v>
      </c>
      <c r="B12" s="102"/>
      <c r="C12" s="144"/>
      <c r="D12" s="118"/>
    </row>
    <row r="13" spans="1:3" ht="16.5" customHeight="1">
      <c r="A13" s="2" t="s">
        <v>58</v>
      </c>
      <c r="B13" s="101">
        <v>3589738.75</v>
      </c>
      <c r="C13" s="100">
        <v>0</v>
      </c>
    </row>
    <row r="14" spans="1:3" ht="16.5" customHeight="1">
      <c r="A14" s="2" t="s">
        <v>50</v>
      </c>
      <c r="B14" s="102">
        <v>0</v>
      </c>
      <c r="C14" s="100">
        <v>0</v>
      </c>
    </row>
    <row r="15" spans="1:3" ht="16.5" customHeight="1">
      <c r="A15" s="98" t="s">
        <v>3</v>
      </c>
      <c r="B15" s="99">
        <f>SUM(B10:B14)</f>
        <v>3589738.75</v>
      </c>
      <c r="C15" s="103">
        <f>SUM(C10:C14)</f>
        <v>2034000</v>
      </c>
    </row>
    <row r="16" spans="1:3" ht="16.5" customHeight="1">
      <c r="A16" s="40"/>
      <c r="B16" s="1"/>
      <c r="C16" s="41"/>
    </row>
    <row r="17" spans="1:3" ht="16.5" customHeight="1">
      <c r="A17" s="42"/>
      <c r="B17" s="57"/>
      <c r="C17" s="41"/>
    </row>
    <row r="18" spans="1:3" ht="16.5" customHeight="1">
      <c r="A18" s="42"/>
      <c r="B18" s="1"/>
      <c r="C18" s="41"/>
    </row>
    <row r="19" spans="1:3" ht="16.5" customHeight="1">
      <c r="A19" s="138" t="s">
        <v>61</v>
      </c>
      <c r="B19" s="139"/>
      <c r="C19" s="140"/>
    </row>
    <row r="20" ht="16.5" customHeight="1">
      <c r="A20" s="43"/>
    </row>
    <row r="21" spans="1:3" ht="16.5" customHeight="1" thickBot="1">
      <c r="A21" s="39" t="s">
        <v>62</v>
      </c>
      <c r="B21" s="4">
        <v>2011</v>
      </c>
      <c r="C21" s="52"/>
    </row>
    <row r="22" spans="1:2" ht="16.5" customHeight="1" thickTop="1">
      <c r="A22" s="3" t="s">
        <v>4</v>
      </c>
      <c r="B22" s="44">
        <v>3908149.49</v>
      </c>
    </row>
    <row r="23" spans="1:2" ht="16.5" customHeight="1">
      <c r="A23" s="143" t="s">
        <v>100</v>
      </c>
      <c r="B23" s="104">
        <f>48184192.36+10123315.1</f>
        <v>58307507.46</v>
      </c>
    </row>
    <row r="24" spans="1:3" ht="16.5" customHeight="1">
      <c r="A24" s="40"/>
      <c r="B24" s="11"/>
      <c r="C24" s="26"/>
    </row>
    <row r="25" spans="1:3" ht="16.5" customHeight="1">
      <c r="A25" s="40"/>
      <c r="C25" s="11"/>
    </row>
    <row r="26" ht="16.5" customHeight="1">
      <c r="D26" s="11"/>
    </row>
    <row r="27" spans="1:3" ht="16.5" customHeight="1">
      <c r="A27" s="45"/>
      <c r="B27" s="54"/>
      <c r="C27" s="46"/>
    </row>
    <row r="29" ht="16.5" customHeight="1">
      <c r="B29" s="11"/>
    </row>
  </sheetData>
  <sheetProtection/>
  <mergeCells count="4">
    <mergeCell ref="A7:C7"/>
    <mergeCell ref="A8:C8"/>
    <mergeCell ref="A6:C6"/>
    <mergeCell ref="A19:C19"/>
  </mergeCells>
  <printOptions/>
  <pageMargins left="0.787401575" right="0.23" top="0.83" bottom="0.78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22.8515625" style="146" customWidth="1"/>
    <col min="2" max="2" width="21.7109375" style="146" customWidth="1"/>
    <col min="3" max="3" width="19.57421875" style="146" bestFit="1" customWidth="1"/>
    <col min="4" max="4" width="14.28125" style="146" customWidth="1"/>
    <col min="5" max="5" width="20.8515625" style="146" customWidth="1"/>
    <col min="6" max="6" width="15.7109375" style="146" bestFit="1" customWidth="1"/>
    <col min="7" max="7" width="14.421875" style="146" customWidth="1"/>
    <col min="8" max="8" width="15.57421875" style="146" bestFit="1" customWidth="1"/>
    <col min="9" max="9" width="14.421875" style="146" customWidth="1"/>
    <col min="10" max="10" width="13.8515625" style="146" customWidth="1"/>
    <col min="11" max="11" width="12.8515625" style="146" bestFit="1" customWidth="1"/>
    <col min="12" max="12" width="10.28125" style="146" bestFit="1" customWidth="1"/>
    <col min="13" max="16384" width="9.140625" style="146" customWidth="1"/>
  </cols>
  <sheetData>
    <row r="1" ht="12.75">
      <c r="A1" s="145" t="s">
        <v>43</v>
      </c>
    </row>
    <row r="2" ht="9.75" customHeight="1">
      <c r="A2" s="145"/>
    </row>
    <row r="3" spans="1:3" ht="12.75">
      <c r="A3" s="147" t="s">
        <v>88</v>
      </c>
      <c r="B3" s="148"/>
      <c r="C3" s="148"/>
    </row>
    <row r="5" ht="12.75">
      <c r="A5" s="149"/>
    </row>
    <row r="6" spans="1:6" ht="15.75">
      <c r="A6" s="150" t="s">
        <v>101</v>
      </c>
      <c r="B6" s="151"/>
      <c r="C6" s="151"/>
      <c r="D6" s="151"/>
      <c r="E6" s="151"/>
      <c r="F6" s="152"/>
    </row>
    <row r="7" spans="1:10" ht="12.75">
      <c r="A7" s="153"/>
      <c r="B7" s="153"/>
      <c r="C7" s="153"/>
      <c r="D7" s="153"/>
      <c r="E7" s="153"/>
      <c r="F7" s="153"/>
      <c r="G7" s="154"/>
      <c r="H7" s="154"/>
      <c r="I7" s="154"/>
      <c r="J7" s="154"/>
    </row>
    <row r="8" spans="1:10" ht="12.75" customHeight="1">
      <c r="A8" s="155" t="s">
        <v>102</v>
      </c>
      <c r="B8" s="156"/>
      <c r="C8" s="157">
        <v>40787</v>
      </c>
      <c r="D8" s="157">
        <v>40817</v>
      </c>
      <c r="E8" s="157">
        <v>40848</v>
      </c>
      <c r="F8" s="157">
        <v>40878</v>
      </c>
      <c r="G8" s="158"/>
      <c r="H8" s="154"/>
      <c r="I8" s="154"/>
      <c r="J8" s="154"/>
    </row>
    <row r="9" spans="1:10" ht="30" customHeight="1">
      <c r="A9" s="159" t="s">
        <v>103</v>
      </c>
      <c r="B9" s="160" t="s">
        <v>104</v>
      </c>
      <c r="C9" s="190">
        <v>45094.76</v>
      </c>
      <c r="D9" s="190">
        <v>45094.76</v>
      </c>
      <c r="E9" s="190">
        <v>45094.76</v>
      </c>
      <c r="F9" s="190">
        <v>45094.76</v>
      </c>
      <c r="G9" s="161"/>
      <c r="H9" s="162"/>
      <c r="I9" s="162"/>
      <c r="J9" s="154"/>
    </row>
    <row r="10" spans="1:10" ht="25.5">
      <c r="A10" s="159"/>
      <c r="B10" s="160" t="s">
        <v>135</v>
      </c>
      <c r="C10" s="190">
        <v>2228620.08</v>
      </c>
      <c r="D10" s="190">
        <v>2228620.08</v>
      </c>
      <c r="E10" s="190">
        <v>2229690.1399999997</v>
      </c>
      <c r="F10" s="190">
        <v>2229690.1399999997</v>
      </c>
      <c r="G10" s="161"/>
      <c r="H10" s="162"/>
      <c r="I10" s="162"/>
      <c r="J10" s="154"/>
    </row>
    <row r="11" spans="1:10" ht="25.5">
      <c r="A11" s="159"/>
      <c r="B11" s="160" t="s">
        <v>105</v>
      </c>
      <c r="C11" s="190"/>
      <c r="D11" s="190"/>
      <c r="E11" s="190"/>
      <c r="F11" s="190"/>
      <c r="G11" s="154"/>
      <c r="H11" s="154"/>
      <c r="I11" s="154"/>
      <c r="J11" s="154"/>
    </row>
    <row r="12" spans="1:10" ht="25.5">
      <c r="A12" s="159"/>
      <c r="B12" s="160" t="s">
        <v>106</v>
      </c>
      <c r="C12" s="190">
        <v>874546.21</v>
      </c>
      <c r="D12" s="190">
        <v>874546.21</v>
      </c>
      <c r="E12" s="190">
        <v>874546.21</v>
      </c>
      <c r="F12" s="190">
        <v>874546.21</v>
      </c>
      <c r="G12" s="154"/>
      <c r="H12" s="154"/>
      <c r="I12" s="154"/>
      <c r="J12" s="154"/>
    </row>
    <row r="13" spans="1:10" ht="12.75">
      <c r="A13" s="159"/>
      <c r="B13" s="160" t="s">
        <v>107</v>
      </c>
      <c r="C13" s="190">
        <v>788038</v>
      </c>
      <c r="D13" s="190">
        <v>788038</v>
      </c>
      <c r="E13" s="190">
        <v>788038</v>
      </c>
      <c r="F13" s="190">
        <v>788038</v>
      </c>
      <c r="G13" s="163"/>
      <c r="H13" s="154"/>
      <c r="I13" s="154"/>
      <c r="J13" s="154"/>
    </row>
    <row r="14" spans="1:12" ht="12.75">
      <c r="A14" s="159"/>
      <c r="B14" s="160" t="s">
        <v>108</v>
      </c>
      <c r="C14" s="190">
        <v>4000</v>
      </c>
      <c r="D14" s="190">
        <v>4000</v>
      </c>
      <c r="E14" s="190">
        <v>4000</v>
      </c>
      <c r="F14" s="190">
        <v>4000</v>
      </c>
      <c r="G14" s="154"/>
      <c r="H14" s="154"/>
      <c r="I14" s="154"/>
      <c r="J14" s="154"/>
      <c r="L14" s="164"/>
    </row>
    <row r="15" spans="1:10" ht="25.5">
      <c r="A15" s="159"/>
      <c r="B15" s="160" t="s">
        <v>109</v>
      </c>
      <c r="C15" s="190">
        <v>573603.141666666</v>
      </c>
      <c r="D15" s="190">
        <v>573603.141666666</v>
      </c>
      <c r="E15" s="190">
        <v>573603.141666666</v>
      </c>
      <c r="F15" s="190">
        <v>573603.141666666</v>
      </c>
      <c r="G15" s="154"/>
      <c r="H15" s="154"/>
      <c r="I15" s="154"/>
      <c r="J15" s="154"/>
    </row>
    <row r="16" spans="1:10" ht="12.75">
      <c r="A16" s="159"/>
      <c r="B16" s="160" t="s">
        <v>110</v>
      </c>
      <c r="C16" s="190"/>
      <c r="D16" s="190"/>
      <c r="E16" s="190"/>
      <c r="F16" s="190"/>
      <c r="G16" s="154"/>
      <c r="H16" s="154"/>
      <c r="I16" s="154"/>
      <c r="J16" s="154"/>
    </row>
    <row r="17" spans="1:10" ht="12.75">
      <c r="A17" s="160" t="s">
        <v>111</v>
      </c>
      <c r="B17" s="160" t="s">
        <v>112</v>
      </c>
      <c r="C17" s="191">
        <v>0.75</v>
      </c>
      <c r="D17" s="191">
        <v>0.75</v>
      </c>
      <c r="E17" s="191">
        <v>0.75</v>
      </c>
      <c r="F17" s="191">
        <v>0.75</v>
      </c>
      <c r="G17" s="165"/>
      <c r="H17" s="165"/>
      <c r="I17" s="154"/>
      <c r="J17" s="154"/>
    </row>
    <row r="18" spans="1:10" ht="12.75">
      <c r="A18" s="160" t="s">
        <v>113</v>
      </c>
      <c r="B18" s="160" t="s">
        <v>114</v>
      </c>
      <c r="C18" s="191">
        <v>0.25</v>
      </c>
      <c r="D18" s="191">
        <v>0.25</v>
      </c>
      <c r="E18" s="191">
        <v>0.25</v>
      </c>
      <c r="F18" s="191">
        <v>0.25</v>
      </c>
      <c r="G18" s="165"/>
      <c r="H18" s="166"/>
      <c r="I18" s="154"/>
      <c r="J18" s="154"/>
    </row>
    <row r="19" spans="1:10" ht="25.5">
      <c r="A19" s="167" t="s">
        <v>115</v>
      </c>
      <c r="B19" s="160" t="s">
        <v>105</v>
      </c>
      <c r="C19" s="190">
        <v>1360943.56</v>
      </c>
      <c r="D19" s="190">
        <v>1360943.56</v>
      </c>
      <c r="E19" s="190">
        <v>1492932.16</v>
      </c>
      <c r="F19" s="190">
        <v>1492932.16</v>
      </c>
      <c r="G19" s="154"/>
      <c r="H19" s="154"/>
      <c r="I19" s="154"/>
      <c r="J19" s="154"/>
    </row>
    <row r="20" spans="1:10" ht="12.75">
      <c r="A20" s="167"/>
      <c r="B20" s="188" t="s">
        <v>116</v>
      </c>
      <c r="C20" s="192">
        <v>1608798.67</v>
      </c>
      <c r="D20" s="192">
        <v>1608798.67</v>
      </c>
      <c r="E20" s="192">
        <v>1608798.67</v>
      </c>
      <c r="F20" s="192">
        <v>1608798.67</v>
      </c>
      <c r="G20" s="154"/>
      <c r="H20" s="154"/>
      <c r="I20" s="154"/>
      <c r="J20" s="154"/>
    </row>
    <row r="21" spans="2:10" ht="12.75">
      <c r="B21" s="186" t="s">
        <v>3</v>
      </c>
      <c r="C21" s="193">
        <f>C9+C10+C11+C12+C13+C14+C15+C16+C19+C20</f>
        <v>7483644.421666665</v>
      </c>
      <c r="D21" s="193">
        <f>D9+D10+D11+D12+D13+D14+D15+D16+D19+D20</f>
        <v>7483644.421666665</v>
      </c>
      <c r="E21" s="193">
        <f>E9+E10+E11+E12+E13+E14+E15+E16+E19+E20</f>
        <v>7616703.081666665</v>
      </c>
      <c r="F21" s="193">
        <f>F9+F10+F11+F12+F13+F14+F15+F16+F19+F20</f>
        <v>7616703.081666665</v>
      </c>
      <c r="G21" s="189"/>
      <c r="H21" s="154"/>
      <c r="I21" s="154"/>
      <c r="J21" s="154"/>
    </row>
    <row r="22" spans="3:6" ht="12.75">
      <c r="C22" s="168"/>
      <c r="D22" s="168"/>
      <c r="E22" s="168"/>
      <c r="F22" s="169"/>
    </row>
    <row r="23" spans="1:9" ht="15.75">
      <c r="A23" s="150" t="s">
        <v>117</v>
      </c>
      <c r="B23" s="151"/>
      <c r="C23" s="151"/>
      <c r="D23" s="152"/>
      <c r="I23" s="168"/>
    </row>
    <row r="24" ht="12.75">
      <c r="I24" s="170"/>
    </row>
    <row r="25" spans="1:4" ht="12.75">
      <c r="A25" s="171" t="s">
        <v>118</v>
      </c>
      <c r="B25" s="171"/>
      <c r="C25" s="172" t="s">
        <v>119</v>
      </c>
      <c r="D25" s="172" t="s">
        <v>120</v>
      </c>
    </row>
    <row r="26" spans="1:6" ht="31.5" customHeight="1">
      <c r="A26" s="194" t="s">
        <v>121</v>
      </c>
      <c r="B26" s="195"/>
      <c r="C26" s="173"/>
      <c r="D26" s="174"/>
      <c r="E26" s="215"/>
      <c r="F26" s="177"/>
    </row>
    <row r="27" spans="3:9" ht="12.75">
      <c r="C27" s="170"/>
      <c r="D27" s="176"/>
      <c r="E27" s="213"/>
      <c r="F27" s="214"/>
      <c r="G27" s="177"/>
      <c r="H27" s="170"/>
      <c r="I27" s="170"/>
    </row>
    <row r="28" spans="3:9" ht="12.75">
      <c r="C28" s="170"/>
      <c r="D28" s="170"/>
      <c r="F28" s="170"/>
      <c r="I28" s="170"/>
    </row>
    <row r="29" spans="1:6" ht="15.75">
      <c r="A29" s="150" t="s">
        <v>122</v>
      </c>
      <c r="B29" s="151"/>
      <c r="C29" s="151"/>
      <c r="D29" s="151"/>
      <c r="E29" s="151"/>
      <c r="F29" s="152"/>
    </row>
    <row r="30" spans="4:6" ht="12.75">
      <c r="D30" s="178"/>
      <c r="F30" s="178"/>
    </row>
    <row r="31" spans="1:9" ht="68.25" customHeight="1" thickBot="1">
      <c r="A31" s="196" t="s">
        <v>123</v>
      </c>
      <c r="B31" s="197" t="s">
        <v>124</v>
      </c>
      <c r="C31" s="197" t="s">
        <v>125</v>
      </c>
      <c r="D31" s="197" t="s">
        <v>126</v>
      </c>
      <c r="E31" s="197" t="s">
        <v>127</v>
      </c>
      <c r="F31" s="198" t="s">
        <v>128</v>
      </c>
      <c r="H31" s="153"/>
      <c r="I31" s="153"/>
    </row>
    <row r="32" spans="1:9" ht="13.5" thickTop="1">
      <c r="A32" s="199">
        <v>40787</v>
      </c>
      <c r="B32" s="200">
        <v>1254340.9500000002</v>
      </c>
      <c r="C32" s="200">
        <v>1254340.9500000002</v>
      </c>
      <c r="D32" s="201">
        <v>941540.28</v>
      </c>
      <c r="E32" s="202">
        <v>925272.46</v>
      </c>
      <c r="F32" s="203">
        <v>2172904.578</v>
      </c>
      <c r="G32" s="170"/>
      <c r="H32" s="179"/>
      <c r="I32" s="153"/>
    </row>
    <row r="33" spans="1:9" ht="12.75">
      <c r="A33" s="199">
        <v>40817</v>
      </c>
      <c r="B33" s="190">
        <v>1389209.79</v>
      </c>
      <c r="C33" s="190">
        <v>1389209.79</v>
      </c>
      <c r="D33" s="204">
        <v>1350958.02</v>
      </c>
      <c r="E33" s="205">
        <v>1326507.61</v>
      </c>
      <c r="F33" s="203">
        <v>2172904.578</v>
      </c>
      <c r="H33" s="153"/>
      <c r="I33" s="153"/>
    </row>
    <row r="34" spans="1:9" ht="12.75">
      <c r="A34" s="199">
        <v>40848</v>
      </c>
      <c r="B34" s="190">
        <v>1346038.92</v>
      </c>
      <c r="C34" s="190">
        <v>1346038.92</v>
      </c>
      <c r="D34" s="204">
        <v>1222328.47</v>
      </c>
      <c r="E34" s="205">
        <v>1214909.74</v>
      </c>
      <c r="F34" s="203">
        <v>2229690.1399999997</v>
      </c>
      <c r="H34" s="153"/>
      <c r="I34" s="153"/>
    </row>
    <row r="35" spans="1:9" ht="12.75">
      <c r="A35" s="199">
        <v>40878</v>
      </c>
      <c r="B35" s="190">
        <v>1274328.59</v>
      </c>
      <c r="C35" s="190">
        <v>1274328.59</v>
      </c>
      <c r="D35" s="204">
        <v>1467531.31</v>
      </c>
      <c r="E35" s="205">
        <v>1449214.35</v>
      </c>
      <c r="F35" s="203">
        <v>2229690.1399999997</v>
      </c>
      <c r="H35" s="153"/>
      <c r="I35" s="153"/>
    </row>
    <row r="36" spans="1:9" ht="12.75" customHeight="1">
      <c r="A36" s="206" t="s">
        <v>3</v>
      </c>
      <c r="B36" s="193">
        <f>SUM(B32:B35)</f>
        <v>5263918.25</v>
      </c>
      <c r="C36" s="193">
        <f>SUM(C32:C35)</f>
        <v>5263918.25</v>
      </c>
      <c r="D36" s="193">
        <f>SUM(D32:D35)</f>
        <v>4982358.08</v>
      </c>
      <c r="E36" s="193">
        <f>SUM(E32:E35)</f>
        <v>4915904.16</v>
      </c>
      <c r="F36" s="207">
        <f>SUM(F32:F35)</f>
        <v>8805189.436</v>
      </c>
      <c r="H36" s="153"/>
      <c r="I36" s="153"/>
    </row>
    <row r="37" spans="1:9" ht="12.75">
      <c r="A37" s="180"/>
      <c r="G37" s="163"/>
      <c r="I37" s="153"/>
    </row>
    <row r="38" spans="1:9" ht="15.75">
      <c r="A38" s="150" t="s">
        <v>129</v>
      </c>
      <c r="B38" s="151"/>
      <c r="C38" s="151"/>
      <c r="D38" s="151"/>
      <c r="E38" s="151"/>
      <c r="F38" s="152"/>
      <c r="G38" s="163"/>
      <c r="I38" s="153"/>
    </row>
    <row r="39" spans="4:9" ht="12.75">
      <c r="D39" s="178"/>
      <c r="F39" s="178"/>
      <c r="H39" s="153"/>
      <c r="I39" s="153"/>
    </row>
    <row r="40" spans="1:9" ht="39" thickBot="1">
      <c r="A40" s="196" t="s">
        <v>130</v>
      </c>
      <c r="B40" s="197" t="s">
        <v>124</v>
      </c>
      <c r="C40" s="197" t="s">
        <v>125</v>
      </c>
      <c r="D40" s="197" t="s">
        <v>126</v>
      </c>
      <c r="E40" s="197" t="s">
        <v>127</v>
      </c>
      <c r="F40" s="198" t="s">
        <v>128</v>
      </c>
      <c r="H40" s="181"/>
      <c r="I40" s="181"/>
    </row>
    <row r="41" spans="1:10" ht="13.5" thickTop="1">
      <c r="A41" s="199">
        <v>40787</v>
      </c>
      <c r="B41" s="202">
        <v>817400.1</v>
      </c>
      <c r="C41" s="202">
        <f>B41</f>
        <v>817400.1</v>
      </c>
      <c r="D41" s="200">
        <v>511524.26</v>
      </c>
      <c r="E41" s="202">
        <v>414214.63</v>
      </c>
      <c r="F41" s="200">
        <f>521120.61+654267.66</f>
        <v>1175388.27</v>
      </c>
      <c r="G41" s="182"/>
      <c r="J41" s="163"/>
    </row>
    <row r="42" spans="1:7" ht="12.75">
      <c r="A42" s="199">
        <v>40817</v>
      </c>
      <c r="B42" s="205">
        <v>891236</v>
      </c>
      <c r="C42" s="205">
        <f>B42</f>
        <v>891236</v>
      </c>
      <c r="D42" s="190">
        <v>704878.44</v>
      </c>
      <c r="E42" s="205">
        <v>697176.53</v>
      </c>
      <c r="F42" s="190">
        <f>544907.31+754730.26</f>
        <v>1299637.57</v>
      </c>
      <c r="G42" s="182"/>
    </row>
    <row r="43" spans="1:9" ht="12.75">
      <c r="A43" s="199">
        <v>40848</v>
      </c>
      <c r="B43" s="205">
        <v>939695.97</v>
      </c>
      <c r="C43" s="205">
        <f>B43</f>
        <v>939695.97</v>
      </c>
      <c r="D43" s="190">
        <v>638625.22</v>
      </c>
      <c r="E43" s="205">
        <v>638625.22</v>
      </c>
      <c r="F43" s="190">
        <f>591852.26+802166.16</f>
        <v>1394018.42</v>
      </c>
      <c r="H43" s="181"/>
      <c r="I43" s="181"/>
    </row>
    <row r="44" spans="1:9" ht="12.75">
      <c r="A44" s="199">
        <v>40878</v>
      </c>
      <c r="B44" s="205">
        <v>966819.13</v>
      </c>
      <c r="C44" s="205">
        <f>B44</f>
        <v>966819.13</v>
      </c>
      <c r="D44" s="190">
        <v>504524.36</v>
      </c>
      <c r="E44" s="205">
        <v>491943.54</v>
      </c>
      <c r="F44" s="190">
        <f>414214.63+308141.76</f>
        <v>722356.39</v>
      </c>
      <c r="H44" s="181"/>
      <c r="I44" s="181"/>
    </row>
    <row r="45" spans="1:9" ht="12.75">
      <c r="A45" s="206" t="s">
        <v>3</v>
      </c>
      <c r="B45" s="193">
        <f>SUM(B41:B44)</f>
        <v>3615151.2</v>
      </c>
      <c r="C45" s="193">
        <f>SUM(C41:C44)</f>
        <v>3615151.2</v>
      </c>
      <c r="D45" s="193">
        <f>SUM(D41:D44)</f>
        <v>2359552.28</v>
      </c>
      <c r="E45" s="193">
        <f>SUM(E41:E44)</f>
        <v>2241959.92</v>
      </c>
      <c r="F45" s="193">
        <f>SUM(F41:F44)</f>
        <v>4591400.649999999</v>
      </c>
      <c r="H45" s="181"/>
      <c r="I45" s="181"/>
    </row>
    <row r="46" ht="12.75">
      <c r="A46" s="180"/>
    </row>
    <row r="47" spans="1:6" ht="15.75">
      <c r="A47" s="150" t="s">
        <v>131</v>
      </c>
      <c r="B47" s="151"/>
      <c r="C47" s="151"/>
      <c r="D47" s="151"/>
      <c r="E47" s="151"/>
      <c r="F47" s="152"/>
    </row>
    <row r="48" spans="4:6" ht="12.75">
      <c r="D48" s="183"/>
      <c r="F48" s="178"/>
    </row>
    <row r="49" spans="1:7" ht="39" thickBot="1">
      <c r="A49" s="196" t="s">
        <v>132</v>
      </c>
      <c r="B49" s="197" t="s">
        <v>124</v>
      </c>
      <c r="C49" s="197" t="s">
        <v>125</v>
      </c>
      <c r="D49" s="197" t="s">
        <v>126</v>
      </c>
      <c r="E49" s="197" t="s">
        <v>133</v>
      </c>
      <c r="F49" s="208" t="s">
        <v>128</v>
      </c>
      <c r="G49" s="209" t="s">
        <v>134</v>
      </c>
    </row>
    <row r="50" spans="1:7" ht="13.5" thickTop="1">
      <c r="A50" s="199">
        <v>40787</v>
      </c>
      <c r="B50" s="202">
        <v>189022.85</v>
      </c>
      <c r="C50" s="202">
        <f>B50</f>
        <v>189022.85</v>
      </c>
      <c r="D50" s="202">
        <v>564167.44</v>
      </c>
      <c r="E50" s="202">
        <v>539342.76</v>
      </c>
      <c r="F50" s="210">
        <f>14054.55+571.5+2385+947.97+1575.2+1724.69+37153.66+2130.82+930987.33+230792.32+6490+2508.03</f>
        <v>1231321.07</v>
      </c>
      <c r="G50" s="211">
        <v>1608798.67</v>
      </c>
    </row>
    <row r="51" spans="1:7" ht="12.75">
      <c r="A51" s="199">
        <v>40817</v>
      </c>
      <c r="B51" s="205">
        <v>179585.54</v>
      </c>
      <c r="C51" s="205">
        <f>B51</f>
        <v>179585.54</v>
      </c>
      <c r="D51" s="205">
        <v>1034708.32</v>
      </c>
      <c r="E51" s="205">
        <v>962334.1399999993</v>
      </c>
      <c r="F51" s="212">
        <f>807489.49+1215+10230+19591.84+129509.92+969.51+571.5+866.36+2192+8552.5+11849.56+571.5+2036.38+984.5+174035.58+644968.58+4680</f>
        <v>1820314.2200000002</v>
      </c>
      <c r="G51" s="211">
        <v>1608798.67</v>
      </c>
    </row>
    <row r="52" spans="1:7" ht="12.75">
      <c r="A52" s="199">
        <v>40848</v>
      </c>
      <c r="B52" s="205">
        <v>237196.63</v>
      </c>
      <c r="C52" s="205">
        <f>B52</f>
        <v>237196.63</v>
      </c>
      <c r="D52" s="205">
        <v>805607.48</v>
      </c>
      <c r="E52" s="205">
        <v>805607.48</v>
      </c>
      <c r="F52" s="212">
        <f>164012.95+539342.76+708.84+14330.28+2340+1685.28+1143+5857.5</f>
        <v>729420.61</v>
      </c>
      <c r="G52" s="211">
        <v>1608798.67</v>
      </c>
    </row>
    <row r="53" spans="1:7" ht="12.75">
      <c r="A53" s="199">
        <v>40878</v>
      </c>
      <c r="B53" s="205">
        <v>243325.68</v>
      </c>
      <c r="C53" s="205">
        <f>B53</f>
        <v>243325.68</v>
      </c>
      <c r="D53" s="205">
        <v>671911.6</v>
      </c>
      <c r="E53" s="205">
        <v>671911.6</v>
      </c>
      <c r="F53" s="212">
        <v>8167.5</v>
      </c>
      <c r="G53" s="211">
        <v>1608798.67</v>
      </c>
    </row>
    <row r="54" spans="1:7" ht="12.75">
      <c r="A54" s="206" t="s">
        <v>3</v>
      </c>
      <c r="B54" s="193">
        <f>SUM(B50:B53)</f>
        <v>849130.7</v>
      </c>
      <c r="C54" s="193">
        <f>SUM(C50:C53)</f>
        <v>849130.7</v>
      </c>
      <c r="D54" s="193">
        <f>SUM(D50:D53)</f>
        <v>3076394.84</v>
      </c>
      <c r="E54" s="193">
        <f>SUM(E50:E53)</f>
        <v>2979195.9799999995</v>
      </c>
      <c r="F54" s="193">
        <f>SUM(F50:F53)</f>
        <v>3789223.4</v>
      </c>
      <c r="G54" s="193">
        <f>SUM(G50:G53)</f>
        <v>6435194.68</v>
      </c>
    </row>
    <row r="55" spans="1:5" ht="12.75" customHeight="1">
      <c r="A55" s="184"/>
      <c r="B55" s="184"/>
      <c r="E55" s="185"/>
    </row>
    <row r="56" spans="1:4" s="21" customFormat="1" ht="15.75">
      <c r="A56" s="138" t="s">
        <v>47</v>
      </c>
      <c r="B56" s="139"/>
      <c r="C56" s="139"/>
      <c r="D56" s="140"/>
    </row>
    <row r="57" spans="4:6" s="21" customFormat="1" ht="12.75">
      <c r="D57" s="38"/>
      <c r="F57" s="20"/>
    </row>
    <row r="58" spans="1:7" s="21" customFormat="1" ht="12.75" customHeight="1" thickBot="1">
      <c r="A58" s="141" t="s">
        <v>48</v>
      </c>
      <c r="B58" s="142"/>
      <c r="C58" s="48" t="s">
        <v>1</v>
      </c>
      <c r="D58" s="48" t="s">
        <v>2</v>
      </c>
      <c r="F58" s="47"/>
      <c r="G58" s="49"/>
    </row>
    <row r="59" spans="1:7" s="21" customFormat="1" ht="12.75" customHeight="1" thickBot="1" thickTop="1">
      <c r="A59" s="141" t="s">
        <v>49</v>
      </c>
      <c r="B59" s="142"/>
      <c r="C59" s="216">
        <v>44713830.230000004</v>
      </c>
      <c r="D59" s="55">
        <v>0</v>
      </c>
      <c r="F59" s="47"/>
      <c r="G59" s="50"/>
    </row>
    <row r="60" spans="1:6" s="21" customFormat="1" ht="12.75" customHeight="1" thickTop="1">
      <c r="A60" s="141" t="s">
        <v>50</v>
      </c>
      <c r="B60" s="142"/>
      <c r="C60" s="55">
        <v>0</v>
      </c>
      <c r="D60" s="55">
        <v>0</v>
      </c>
      <c r="F60" s="47"/>
    </row>
    <row r="61" spans="1:6" s="21" customFormat="1" ht="12.75" customHeight="1">
      <c r="A61" s="74" t="s">
        <v>136</v>
      </c>
      <c r="B61" s="75"/>
      <c r="C61" s="55">
        <v>0</v>
      </c>
      <c r="D61" s="55">
        <v>0</v>
      </c>
      <c r="F61" s="47"/>
    </row>
    <row r="62" spans="1:4" s="21" customFormat="1" ht="12.75">
      <c r="A62" s="94" t="s">
        <v>3</v>
      </c>
      <c r="B62" s="95"/>
      <c r="C62" s="96">
        <f>SUM(C59:C61)</f>
        <v>44713830.230000004</v>
      </c>
      <c r="D62" s="97">
        <v>0</v>
      </c>
    </row>
    <row r="63" spans="1:3" s="21" customFormat="1" ht="12.75">
      <c r="A63" s="28"/>
      <c r="C63" s="32"/>
    </row>
    <row r="64" s="21" customFormat="1" ht="12.75"/>
    <row r="65" spans="1:5" ht="12.75">
      <c r="A65" s="180"/>
      <c r="C65" s="170"/>
      <c r="E65" s="185"/>
    </row>
    <row r="66" spans="3:4" ht="12.75">
      <c r="C66" s="187"/>
      <c r="D66" s="175"/>
    </row>
  </sheetData>
  <sheetProtection/>
  <mergeCells count="16">
    <mergeCell ref="A56:D56"/>
    <mergeCell ref="A58:B58"/>
    <mergeCell ref="A59:B59"/>
    <mergeCell ref="A60:B60"/>
    <mergeCell ref="A47:F47"/>
    <mergeCell ref="A23:D23"/>
    <mergeCell ref="A25:B25"/>
    <mergeCell ref="A26:B26"/>
    <mergeCell ref="A29:F29"/>
    <mergeCell ref="A38:F38"/>
    <mergeCell ref="A6:F6"/>
    <mergeCell ref="A8:B8"/>
    <mergeCell ref="A9:A16"/>
    <mergeCell ref="G9:I9"/>
    <mergeCell ref="G10:I10"/>
    <mergeCell ref="A19:A20"/>
  </mergeCells>
  <printOptions/>
  <pageMargins left="0.2" right="0.21" top="0.18" bottom="0.18" header="0.17" footer="0.1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65.140625" style="0" customWidth="1"/>
    <col min="2" max="2" width="14.421875" style="0" customWidth="1"/>
    <col min="3" max="3" width="13.8515625" style="10" bestFit="1" customWidth="1"/>
    <col min="4" max="4" width="19.8515625" style="0" customWidth="1"/>
    <col min="5" max="5" width="11.140625" style="0" customWidth="1"/>
    <col min="6" max="6" width="10.8515625" style="0" customWidth="1"/>
    <col min="7" max="8" width="12.00390625" style="0" customWidth="1"/>
    <col min="9" max="9" width="14.8515625" style="0" customWidth="1"/>
  </cols>
  <sheetData>
    <row r="1" ht="18">
      <c r="A1" s="12" t="s">
        <v>44</v>
      </c>
    </row>
    <row r="2" ht="7.5" customHeight="1">
      <c r="A2" s="12"/>
    </row>
    <row r="3" ht="12.75">
      <c r="A3" s="5" t="s">
        <v>88</v>
      </c>
    </row>
    <row r="6" spans="1:2" ht="15.75">
      <c r="A6" s="138" t="s">
        <v>89</v>
      </c>
      <c r="B6" s="140"/>
    </row>
    <row r="8" spans="1:2" ht="15.75" customHeight="1" thickBot="1">
      <c r="A8" s="107" t="s">
        <v>90</v>
      </c>
      <c r="B8" s="39">
        <v>2010</v>
      </c>
    </row>
    <row r="9" spans="1:2" ht="13.5" thickTop="1">
      <c r="A9" s="108" t="s">
        <v>91</v>
      </c>
      <c r="B9" s="109"/>
    </row>
    <row r="10" spans="1:3" ht="12.75">
      <c r="A10" s="2" t="s">
        <v>92</v>
      </c>
      <c r="B10" s="110">
        <f>10300+2300+2300</f>
        <v>14900</v>
      </c>
      <c r="C10" s="63"/>
    </row>
    <row r="13" spans="1:2" ht="15.75">
      <c r="A13" s="138" t="s">
        <v>93</v>
      </c>
      <c r="B13" s="140"/>
    </row>
    <row r="14" spans="2:4" ht="12.75">
      <c r="B14" s="35"/>
      <c r="D14" s="35"/>
    </row>
    <row r="15" spans="1:10" ht="15" customHeight="1" thickBot="1">
      <c r="A15" s="107" t="s">
        <v>94</v>
      </c>
      <c r="B15" s="39">
        <v>2010</v>
      </c>
      <c r="D15" s="217"/>
      <c r="E15" s="14"/>
      <c r="F15" s="14"/>
      <c r="G15" s="14"/>
      <c r="H15" s="14"/>
      <c r="I15" s="37"/>
      <c r="J15" s="14"/>
    </row>
    <row r="16" spans="1:10" ht="13.5" thickTop="1">
      <c r="A16" s="111" t="s">
        <v>95</v>
      </c>
      <c r="B16" s="112">
        <v>1804</v>
      </c>
      <c r="D16" s="218"/>
      <c r="E16" s="219"/>
      <c r="F16" s="219"/>
      <c r="G16" s="219"/>
      <c r="H16" s="219"/>
      <c r="I16" s="220"/>
      <c r="J16" s="14"/>
    </row>
    <row r="17" spans="1:10" ht="12.75">
      <c r="A17" s="113" t="s">
        <v>96</v>
      </c>
      <c r="B17" s="114">
        <v>219515.62</v>
      </c>
      <c r="D17" s="218"/>
      <c r="E17" s="221"/>
      <c r="F17" s="221"/>
      <c r="G17" s="221"/>
      <c r="H17" s="221"/>
      <c r="I17" s="221"/>
      <c r="J17" s="14"/>
    </row>
    <row r="18" spans="1:10" ht="12.75">
      <c r="A18" s="116" t="s">
        <v>3</v>
      </c>
      <c r="B18" s="117">
        <v>221319.62</v>
      </c>
      <c r="D18" s="218"/>
      <c r="E18" s="14"/>
      <c r="F18" s="221"/>
      <c r="G18" s="221"/>
      <c r="H18" s="221"/>
      <c r="I18" s="221"/>
      <c r="J18" s="14"/>
    </row>
    <row r="19" spans="4:10" ht="12.75">
      <c r="D19" s="218"/>
      <c r="E19" s="222"/>
      <c r="F19" s="222"/>
      <c r="G19" s="222"/>
      <c r="H19" s="222"/>
      <c r="I19" s="222"/>
      <c r="J19" s="14"/>
    </row>
    <row r="20" spans="4:10" ht="12.75">
      <c r="D20" s="14"/>
      <c r="E20" s="14"/>
      <c r="F20" s="14"/>
      <c r="G20" s="14"/>
      <c r="H20" s="14"/>
      <c r="I20" s="14"/>
      <c r="J20" s="14"/>
    </row>
    <row r="21" spans="1:2" ht="15.75">
      <c r="A21" s="138" t="s">
        <v>77</v>
      </c>
      <c r="B21" s="140"/>
    </row>
    <row r="22" ht="12.75">
      <c r="B22" s="34"/>
    </row>
    <row r="23" spans="1:2" ht="17.25" customHeight="1" thickBot="1">
      <c r="A23" s="4" t="s">
        <v>51</v>
      </c>
      <c r="B23" s="4">
        <v>2011</v>
      </c>
    </row>
    <row r="24" spans="1:3" ht="13.5" thickTop="1">
      <c r="A24" s="3" t="s">
        <v>52</v>
      </c>
      <c r="B24" s="76"/>
      <c r="C24" s="7"/>
    </row>
    <row r="25" spans="1:3" ht="12.75">
      <c r="A25" s="2" t="s">
        <v>65</v>
      </c>
      <c r="B25" s="105">
        <v>1062818.14</v>
      </c>
      <c r="C25" s="31"/>
    </row>
    <row r="26" spans="1:3" s="9" customFormat="1" ht="12.75">
      <c r="A26" s="78" t="s">
        <v>63</v>
      </c>
      <c r="B26" s="77">
        <v>898.88</v>
      </c>
      <c r="C26" s="72"/>
    </row>
    <row r="27" spans="1:3" s="9" customFormat="1" ht="12.75">
      <c r="A27" s="223" t="s">
        <v>64</v>
      </c>
      <c r="B27" s="73">
        <f>146969.96+889587.39</f>
        <v>1036557.35</v>
      </c>
      <c r="C27" s="72"/>
    </row>
    <row r="28" spans="1:2" ht="12.75">
      <c r="A28" s="98" t="s">
        <v>3</v>
      </c>
      <c r="B28" s="106">
        <f>SUM(B24:B27)</f>
        <v>2100274.3699999996</v>
      </c>
    </row>
    <row r="29" spans="1:2" ht="12.75">
      <c r="A29" s="28"/>
      <c r="B29" s="23"/>
    </row>
    <row r="30" ht="12.75">
      <c r="D30" s="11"/>
    </row>
    <row r="31" spans="1:2" ht="15.75">
      <c r="A31" s="138" t="s">
        <v>78</v>
      </c>
      <c r="B31" s="140"/>
    </row>
    <row r="32" ht="12.75">
      <c r="B32" s="35"/>
    </row>
    <row r="33" spans="1:2" ht="17.25" customHeight="1" thickBot="1">
      <c r="A33" s="4" t="s">
        <v>53</v>
      </c>
      <c r="B33" s="4">
        <v>2011</v>
      </c>
    </row>
    <row r="34" spans="1:2" ht="13.5" thickTop="1">
      <c r="A34" s="3" t="s">
        <v>54</v>
      </c>
      <c r="B34" s="56"/>
    </row>
    <row r="35" spans="1:2" ht="12.75">
      <c r="A35" s="2" t="s">
        <v>55</v>
      </c>
      <c r="B35" s="56"/>
    </row>
    <row r="36" spans="1:3" ht="12.75" customHeight="1">
      <c r="A36" s="29" t="s">
        <v>56</v>
      </c>
      <c r="B36" s="24">
        <v>771354.39</v>
      </c>
      <c r="C36" s="36"/>
    </row>
    <row r="37" spans="1:3" ht="12.75" customHeight="1">
      <c r="A37" s="224" t="s">
        <v>76</v>
      </c>
      <c r="B37" s="56"/>
      <c r="C37" s="36"/>
    </row>
    <row r="38" spans="1:2" ht="12.75">
      <c r="A38" s="98" t="s">
        <v>3</v>
      </c>
      <c r="B38" s="96">
        <f>SUM(B34:B37)</f>
        <v>771354.39</v>
      </c>
    </row>
    <row r="39" spans="1:4" ht="12.75">
      <c r="A39" s="28"/>
      <c r="B39" s="30"/>
      <c r="D39" s="11"/>
    </row>
    <row r="40" spans="1:3" s="14" customFormat="1" ht="12.75">
      <c r="A40" s="71"/>
      <c r="C40" s="71"/>
    </row>
    <row r="41" spans="1:2" ht="12.75">
      <c r="A41" s="25"/>
      <c r="B41" s="25"/>
    </row>
    <row r="42" spans="1:4" s="14" customFormat="1" ht="12.75">
      <c r="A42" s="17"/>
      <c r="B42" s="17"/>
      <c r="C42" s="17"/>
      <c r="D42" s="54"/>
    </row>
    <row r="43" spans="1:3" s="14" customFormat="1" ht="12.75">
      <c r="A43" s="17"/>
      <c r="B43" s="17"/>
      <c r="C43" s="17"/>
    </row>
    <row r="44" spans="1:3" s="14" customFormat="1" ht="12.75">
      <c r="A44" s="17"/>
      <c r="B44" s="17"/>
      <c r="C44" s="15"/>
    </row>
    <row r="45" spans="1:3" s="14" customFormat="1" ht="12.75">
      <c r="A45" s="17"/>
      <c r="B45" s="17"/>
      <c r="C45" s="17"/>
    </row>
    <row r="46" s="14" customFormat="1" ht="12.75">
      <c r="C46" s="17"/>
    </row>
  </sheetData>
  <sheetProtection/>
  <mergeCells count="4">
    <mergeCell ref="A21:B21"/>
    <mergeCell ref="A31:B31"/>
    <mergeCell ref="A6:B6"/>
    <mergeCell ref="A13:B13"/>
  </mergeCells>
  <printOptions/>
  <pageMargins left="0.2" right="0.21" top="0.29" bottom="0.18" header="0.32" footer="0.18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7"/>
  <sheetViews>
    <sheetView showGridLines="0" zoomScalePageLayoutView="0" workbookViewId="0" topLeftCell="A1">
      <selection activeCell="A3" sqref="A3:IV3"/>
    </sheetView>
  </sheetViews>
  <sheetFormatPr defaultColWidth="9.140625" defaultRowHeight="12.75"/>
  <cols>
    <col min="1" max="1" width="33.28125" style="0" customWidth="1"/>
    <col min="2" max="2" width="15.7109375" style="0" customWidth="1"/>
    <col min="3" max="3" width="11.7109375" style="0" bestFit="1" customWidth="1"/>
    <col min="4" max="4" width="12.8515625" style="0" bestFit="1" customWidth="1"/>
    <col min="5" max="5" width="13.00390625" style="0" bestFit="1" customWidth="1"/>
    <col min="6" max="6" width="11.28125" style="0" bestFit="1" customWidth="1"/>
    <col min="7" max="7" width="12.8515625" style="0" bestFit="1" customWidth="1"/>
    <col min="8" max="8" width="10.8515625" style="0" bestFit="1" customWidth="1"/>
  </cols>
  <sheetData>
    <row r="1" ht="12.75">
      <c r="A1" s="118" t="s">
        <v>41</v>
      </c>
    </row>
    <row r="2" ht="18">
      <c r="A2" s="12"/>
    </row>
    <row r="3" ht="12.75">
      <c r="A3" s="5" t="s">
        <v>88</v>
      </c>
    </row>
    <row r="4" ht="12.75">
      <c r="B4" s="15"/>
    </row>
    <row r="5" spans="1:2" ht="15.75">
      <c r="A5" s="138" t="s">
        <v>137</v>
      </c>
      <c r="B5" s="140"/>
    </row>
    <row r="6" ht="13.5" thickBot="1">
      <c r="B6" s="34"/>
    </row>
    <row r="7" spans="1:6" s="9" customFormat="1" ht="26.25" thickBot="1">
      <c r="A7" s="81" t="s">
        <v>46</v>
      </c>
      <c r="B7" s="119" t="s">
        <v>87</v>
      </c>
      <c r="C7" s="120"/>
      <c r="D7" s="229"/>
      <c r="E7" s="230"/>
      <c r="F7" s="230"/>
    </row>
    <row r="8" spans="1:6" ht="12.75">
      <c r="A8" s="84" t="s">
        <v>5</v>
      </c>
      <c r="B8" s="225">
        <v>8731189.76</v>
      </c>
      <c r="C8" s="63"/>
      <c r="F8" s="128"/>
    </row>
    <row r="9" spans="1:6" ht="12.75">
      <c r="A9" s="69" t="s">
        <v>6</v>
      </c>
      <c r="B9" s="121">
        <v>4579880.15</v>
      </c>
      <c r="C9" s="64"/>
      <c r="F9" s="128"/>
    </row>
    <row r="10" spans="1:6" ht="12.75">
      <c r="A10" s="69" t="s">
        <v>7</v>
      </c>
      <c r="B10" s="121">
        <v>1801356.1300000001</v>
      </c>
      <c r="C10" s="63"/>
      <c r="F10" s="128"/>
    </row>
    <row r="11" spans="1:3" ht="12.75">
      <c r="A11" s="69" t="s">
        <v>8</v>
      </c>
      <c r="B11" s="121">
        <v>0</v>
      </c>
      <c r="C11" s="10"/>
    </row>
    <row r="12" spans="1:4" ht="12.75">
      <c r="A12" s="69" t="s">
        <v>9</v>
      </c>
      <c r="B12" s="121">
        <v>1220134.58</v>
      </c>
      <c r="C12" s="7"/>
      <c r="D12" s="122"/>
    </row>
    <row r="13" spans="1:4" ht="12.75">
      <c r="A13" s="69" t="s">
        <v>10</v>
      </c>
      <c r="B13" s="121">
        <v>290493.63</v>
      </c>
      <c r="C13" s="7"/>
      <c r="D13" s="122"/>
    </row>
    <row r="14" spans="1:2" ht="12.75">
      <c r="A14" s="69" t="s">
        <v>11</v>
      </c>
      <c r="B14" s="121">
        <v>122484.71</v>
      </c>
    </row>
    <row r="15" spans="1:3" s="9" customFormat="1" ht="12.75">
      <c r="A15" s="226" t="s">
        <v>12</v>
      </c>
      <c r="B15" s="227">
        <v>1516524.03</v>
      </c>
      <c r="C15" s="228"/>
    </row>
    <row r="16" spans="1:2" ht="12.75">
      <c r="A16" s="69" t="s">
        <v>13</v>
      </c>
      <c r="B16" s="121">
        <v>524591.73</v>
      </c>
    </row>
    <row r="17" spans="1:2" ht="12.75">
      <c r="A17" s="69" t="s">
        <v>14</v>
      </c>
      <c r="B17" s="121">
        <v>157464.34999999998</v>
      </c>
    </row>
    <row r="18" spans="1:2" ht="13.5" thickBot="1">
      <c r="A18" s="69" t="s">
        <v>15</v>
      </c>
      <c r="B18" s="121">
        <v>387124.19999999995</v>
      </c>
    </row>
    <row r="19" spans="1:2" ht="15" customHeight="1" thickBot="1">
      <c r="A19" s="81" t="s">
        <v>3</v>
      </c>
      <c r="B19" s="92">
        <f>SUM(B8:B18)</f>
        <v>19331243.270000003</v>
      </c>
    </row>
    <row r="20" ht="12.75">
      <c r="B20" s="58"/>
    </row>
    <row r="21" spans="1:2" ht="26.25" hidden="1" thickBot="1">
      <c r="A21" s="124" t="s">
        <v>16</v>
      </c>
      <c r="B21" s="125" t="s">
        <v>57</v>
      </c>
    </row>
    <row r="22" spans="1:2" ht="12.75" hidden="1">
      <c r="A22" s="3" t="s">
        <v>17</v>
      </c>
      <c r="B22" s="60" t="e">
        <f>SUM(#REF!)</f>
        <v>#REF!</v>
      </c>
    </row>
    <row r="23" spans="1:5" ht="12.75" hidden="1">
      <c r="A23" s="2" t="s">
        <v>18</v>
      </c>
      <c r="B23" s="60">
        <v>0</v>
      </c>
      <c r="E23" s="11"/>
    </row>
    <row r="24" spans="1:2" ht="12.75" hidden="1">
      <c r="A24" s="2" t="s">
        <v>19</v>
      </c>
      <c r="B24" s="60">
        <v>0</v>
      </c>
    </row>
    <row r="25" spans="1:2" ht="12.75" hidden="1">
      <c r="A25" s="2" t="s">
        <v>20</v>
      </c>
      <c r="B25" s="60">
        <v>0</v>
      </c>
    </row>
    <row r="26" spans="1:2" ht="12.75" hidden="1">
      <c r="A26" s="2" t="s">
        <v>21</v>
      </c>
      <c r="B26" s="60">
        <v>0</v>
      </c>
    </row>
    <row r="27" spans="1:2" ht="12.75" hidden="1">
      <c r="A27" s="13" t="s">
        <v>36</v>
      </c>
      <c r="B27" s="60">
        <v>0</v>
      </c>
    </row>
    <row r="28" spans="1:2" ht="12.75" hidden="1">
      <c r="A28" s="2" t="s">
        <v>22</v>
      </c>
      <c r="B28" s="60">
        <v>0</v>
      </c>
    </row>
    <row r="29" spans="1:2" ht="12.75" hidden="1">
      <c r="A29" s="2" t="s">
        <v>23</v>
      </c>
      <c r="B29" s="60">
        <v>0</v>
      </c>
    </row>
    <row r="30" spans="1:2" ht="12.75" hidden="1">
      <c r="A30" s="53" t="s">
        <v>37</v>
      </c>
      <c r="B30" s="60" t="e">
        <f>SUM(#REF!)</f>
        <v>#REF!</v>
      </c>
    </row>
    <row r="31" spans="1:2" ht="12.75" hidden="1">
      <c r="A31" t="s">
        <v>9</v>
      </c>
      <c r="B31" s="60" t="e">
        <f>SUM(#REF!)</f>
        <v>#REF!</v>
      </c>
    </row>
    <row r="32" spans="1:2" ht="12.75" hidden="1">
      <c r="A32" s="2" t="s">
        <v>24</v>
      </c>
      <c r="B32" s="60" t="e">
        <f>SUM(#REF!)</f>
        <v>#REF!</v>
      </c>
    </row>
    <row r="33" spans="1:2" ht="12.75" hidden="1">
      <c r="A33" s="2" t="s">
        <v>25</v>
      </c>
      <c r="B33" s="60" t="e">
        <f>SUM(#REF!)</f>
        <v>#REF!</v>
      </c>
    </row>
    <row r="34" spans="1:2" ht="12.75" hidden="1">
      <c r="A34" s="8" t="s">
        <v>38</v>
      </c>
      <c r="B34" s="60" t="e">
        <f>SUM(#REF!)</f>
        <v>#REF!</v>
      </c>
    </row>
    <row r="35" spans="1:2" ht="12.75" hidden="1">
      <c r="A35" s="8" t="s">
        <v>39</v>
      </c>
      <c r="B35" s="60" t="e">
        <f>SUM(#REF!)</f>
        <v>#REF!</v>
      </c>
    </row>
    <row r="36" spans="1:2" ht="12.75" hidden="1">
      <c r="A36" s="80" t="s">
        <v>45</v>
      </c>
      <c r="B36" s="83" t="e">
        <f>SUM(#REF!)</f>
        <v>#REF!</v>
      </c>
    </row>
    <row r="37" spans="1:2" ht="15" customHeight="1" hidden="1" thickBot="1">
      <c r="A37" s="81" t="s">
        <v>3</v>
      </c>
      <c r="B37" s="82" t="e">
        <f>SUM(B22:B36)</f>
        <v>#REF!</v>
      </c>
    </row>
    <row r="38" spans="1:2" ht="12.75">
      <c r="A38" s="51"/>
      <c r="B38" s="61"/>
    </row>
    <row r="39" spans="1:2" ht="15.75">
      <c r="A39" s="138" t="s">
        <v>138</v>
      </c>
      <c r="B39" s="140"/>
    </row>
    <row r="40" ht="13.5" thickBot="1"/>
    <row r="41" spans="1:2" ht="27.75" customHeight="1" thickBot="1">
      <c r="A41" s="81" t="s">
        <v>26</v>
      </c>
      <c r="B41" s="119" t="s">
        <v>87</v>
      </c>
    </row>
    <row r="42" spans="1:13" ht="12.75">
      <c r="A42" s="84" t="s">
        <v>17</v>
      </c>
      <c r="B42" s="59">
        <v>747511.94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2.75">
      <c r="A43" s="69" t="s">
        <v>18</v>
      </c>
      <c r="B43" s="59">
        <v>125876.63999999998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2.75">
      <c r="A44" s="69" t="s">
        <v>19</v>
      </c>
      <c r="B44" s="59">
        <v>330563.2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2.75">
      <c r="A45" s="69" t="s">
        <v>20</v>
      </c>
      <c r="B45" s="59">
        <v>695674.92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2.75">
      <c r="A46" s="69" t="s">
        <v>21</v>
      </c>
      <c r="B46" s="59">
        <v>1126020.1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2.75">
      <c r="A47" s="86" t="s">
        <v>36</v>
      </c>
      <c r="B47" s="59">
        <v>2706569.6000000006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2.75">
      <c r="A48" s="69" t="s">
        <v>22</v>
      </c>
      <c r="B48" s="59">
        <v>621398.76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2.75">
      <c r="A49" s="69" t="s">
        <v>23</v>
      </c>
      <c r="B49" s="59">
        <v>344128.61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3" ht="12.75">
      <c r="A50" s="70" t="s">
        <v>37</v>
      </c>
      <c r="B50" s="59">
        <v>0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>
      <c r="A51" s="69" t="s">
        <v>9</v>
      </c>
      <c r="B51" s="59">
        <v>580072.8200000001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2.75">
      <c r="A52" s="69" t="s">
        <v>24</v>
      </c>
      <c r="B52" s="59">
        <v>0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  <row r="53" spans="1:13" ht="12.75">
      <c r="A53" s="69" t="s">
        <v>25</v>
      </c>
      <c r="B53" s="59">
        <v>0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12.75">
      <c r="A54" s="70" t="s">
        <v>38</v>
      </c>
      <c r="B54" s="59">
        <v>264841.24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2.75">
      <c r="A55" s="70" t="s">
        <v>39</v>
      </c>
      <c r="B55" s="59">
        <v>0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3.5" thickBot="1">
      <c r="A56" s="87" t="s">
        <v>45</v>
      </c>
      <c r="B56" s="59">
        <v>8590692.16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22" ht="15" customHeight="1" thickBot="1">
      <c r="A57" s="81" t="s">
        <v>3</v>
      </c>
      <c r="B57" s="92">
        <f>SUM(B42:B56)</f>
        <v>16133349.990000002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9"/>
      <c r="O57" s="9"/>
      <c r="P57" s="9"/>
      <c r="Q57" s="9"/>
      <c r="R57" s="9"/>
      <c r="S57" s="9"/>
      <c r="T57" s="9"/>
      <c r="U57" s="9"/>
      <c r="V57" s="9"/>
    </row>
    <row r="58" spans="1:2" ht="12.75">
      <c r="A58" s="14"/>
      <c r="B58" s="16"/>
    </row>
    <row r="59" ht="12.75">
      <c r="B59" s="11"/>
    </row>
    <row r="60" spans="1:2" ht="15.75">
      <c r="A60" s="138" t="s">
        <v>139</v>
      </c>
      <c r="B60" s="140"/>
    </row>
    <row r="61" ht="12.75">
      <c r="B61" s="22"/>
    </row>
    <row r="62" ht="13.5" thickBot="1"/>
    <row r="63" spans="1:2" ht="19.5" customHeight="1" thickBot="1">
      <c r="A63" s="81" t="s">
        <v>27</v>
      </c>
      <c r="B63" s="119" t="s">
        <v>87</v>
      </c>
    </row>
    <row r="64" spans="1:2" ht="25.5">
      <c r="A64" s="84" t="s">
        <v>28</v>
      </c>
      <c r="B64" s="126">
        <v>304120</v>
      </c>
    </row>
    <row r="65" spans="1:2" ht="12.75">
      <c r="A65" s="69" t="s">
        <v>29</v>
      </c>
      <c r="B65" s="123">
        <v>72211.51999999999</v>
      </c>
    </row>
    <row r="66" spans="1:2" ht="12.75">
      <c r="A66" s="69" t="s">
        <v>30</v>
      </c>
      <c r="B66" s="123">
        <v>0</v>
      </c>
    </row>
    <row r="67" spans="1:2" ht="12.75">
      <c r="A67" s="69" t="s">
        <v>31</v>
      </c>
      <c r="B67" s="123">
        <v>0</v>
      </c>
    </row>
    <row r="68" spans="1:2" ht="12.75">
      <c r="A68" s="69" t="s">
        <v>32</v>
      </c>
      <c r="B68" s="123">
        <v>30059.85</v>
      </c>
    </row>
    <row r="69" spans="1:2" ht="13.5" thickBot="1">
      <c r="A69" s="85" t="s">
        <v>33</v>
      </c>
      <c r="B69" s="123">
        <v>0</v>
      </c>
    </row>
    <row r="70" spans="1:2" ht="15" customHeight="1" thickBot="1">
      <c r="A70" s="81" t="s">
        <v>3</v>
      </c>
      <c r="B70" s="81">
        <f>SUM(B64:B69)</f>
        <v>406391.37</v>
      </c>
    </row>
    <row r="73" spans="1:2" ht="15.75">
      <c r="A73" s="138" t="s">
        <v>140</v>
      </c>
      <c r="B73" s="140"/>
    </row>
    <row r="74" ht="13.5" thickBot="1"/>
    <row r="75" spans="1:2" ht="19.5" customHeight="1" thickBot="1">
      <c r="A75" s="127" t="s">
        <v>34</v>
      </c>
      <c r="B75" s="119" t="s">
        <v>87</v>
      </c>
    </row>
    <row r="76" spans="1:6" ht="13.5" thickTop="1">
      <c r="A76" s="84" t="s">
        <v>35</v>
      </c>
      <c r="B76" s="18">
        <v>9087983.01</v>
      </c>
      <c r="C76" s="63"/>
      <c r="F76" s="128"/>
    </row>
    <row r="77" spans="1:2" ht="13.5" thickBot="1">
      <c r="A77" s="85" t="s">
        <v>40</v>
      </c>
      <c r="B77" s="93">
        <v>4742</v>
      </c>
    </row>
    <row r="78" spans="1:2" ht="15" customHeight="1" thickBot="1">
      <c r="A78" s="81" t="s">
        <v>3</v>
      </c>
      <c r="B78" s="92">
        <f>SUM(B76:B77)</f>
        <v>9092725.01</v>
      </c>
    </row>
    <row r="81" spans="1:2" ht="22.5" customHeight="1">
      <c r="A81" s="20"/>
      <c r="B81" s="15"/>
    </row>
    <row r="82" spans="1:2" ht="22.5" customHeight="1">
      <c r="A82" s="21"/>
      <c r="B82" s="15"/>
    </row>
    <row r="83" ht="12.75">
      <c r="B83" s="15"/>
    </row>
    <row r="84" ht="12.75">
      <c r="B84" s="11"/>
    </row>
    <row r="85" ht="12.75">
      <c r="B85" s="58"/>
    </row>
    <row r="87" spans="1:2" ht="12.75">
      <c r="A87" s="9"/>
      <c r="B87" s="22"/>
    </row>
  </sheetData>
  <sheetProtection/>
  <mergeCells count="4">
    <mergeCell ref="A60:B60"/>
    <mergeCell ref="A73:B73"/>
    <mergeCell ref="A5:B5"/>
    <mergeCell ref="A39:B39"/>
  </mergeCells>
  <printOptions/>
  <pageMargins left="0" right="0" top="0.35433070866141736" bottom="0.1968503937007874" header="0.2755905511811024" footer="0.1968503937007874"/>
  <pageSetup horizontalDpi="1200" verticalDpi="12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6.140625" style="0" customWidth="1"/>
    <col min="2" max="8" width="13.7109375" style="0" hidden="1" customWidth="1"/>
    <col min="9" max="9" width="9.140625" style="0" hidden="1" customWidth="1"/>
    <col min="10" max="10" width="10.7109375" style="0" customWidth="1"/>
    <col min="11" max="11" width="13.7109375" style="0" customWidth="1"/>
    <col min="14" max="14" width="10.28125" style="0" bestFit="1" customWidth="1"/>
  </cols>
  <sheetData>
    <row r="1" spans="1:3" ht="18">
      <c r="A1" s="12" t="s">
        <v>41</v>
      </c>
      <c r="B1" s="12"/>
      <c r="C1" s="12"/>
    </row>
    <row r="2" spans="1:4" ht="18">
      <c r="A2" s="12"/>
      <c r="B2" s="5"/>
      <c r="C2" s="5"/>
      <c r="D2" s="6"/>
    </row>
    <row r="3" ht="12.75">
      <c r="A3" s="5" t="s">
        <v>88</v>
      </c>
    </row>
    <row r="5" spans="1:11" ht="15.75">
      <c r="A5" s="62" t="s">
        <v>141</v>
      </c>
      <c r="B5" s="62"/>
      <c r="C5" s="62"/>
      <c r="K5" s="118"/>
    </row>
    <row r="6" ht="13.5" thickBot="1"/>
    <row r="7" spans="1:11" ht="26.25" thickBot="1">
      <c r="A7" s="129" t="s">
        <v>98</v>
      </c>
      <c r="B7" s="130" t="s">
        <v>71</v>
      </c>
      <c r="C7" s="130" t="s">
        <v>72</v>
      </c>
      <c r="D7" s="130" t="s">
        <v>73</v>
      </c>
      <c r="E7" s="130" t="s">
        <v>79</v>
      </c>
      <c r="F7" s="130" t="s">
        <v>74</v>
      </c>
      <c r="G7" s="130" t="s">
        <v>66</v>
      </c>
      <c r="H7" s="130" t="s">
        <v>67</v>
      </c>
      <c r="I7" s="130" t="s">
        <v>68</v>
      </c>
      <c r="J7" s="131" t="s">
        <v>69</v>
      </c>
      <c r="K7" s="132" t="s">
        <v>75</v>
      </c>
    </row>
    <row r="8" spans="1:11" ht="12.75">
      <c r="A8" s="65" t="s">
        <v>5</v>
      </c>
      <c r="B8" s="66"/>
      <c r="C8" s="66"/>
      <c r="D8" s="67"/>
      <c r="E8" s="67"/>
      <c r="F8" s="67"/>
      <c r="G8" s="67"/>
      <c r="H8" s="68"/>
      <c r="I8" s="68"/>
      <c r="J8" s="68"/>
      <c r="K8" s="115"/>
    </row>
    <row r="9" spans="1:11" ht="12.75">
      <c r="A9" s="69" t="s">
        <v>6</v>
      </c>
      <c r="B9" s="19"/>
      <c r="C9" s="19"/>
      <c r="D9" s="27"/>
      <c r="E9" s="27"/>
      <c r="F9" s="27"/>
      <c r="G9" s="27"/>
      <c r="H9" s="8"/>
      <c r="I9" s="8"/>
      <c r="J9" s="8"/>
      <c r="K9" s="133">
        <v>7744.14</v>
      </c>
    </row>
    <row r="10" spans="1:11" ht="12.75">
      <c r="A10" s="69" t="s">
        <v>10</v>
      </c>
      <c r="B10" s="19"/>
      <c r="C10" s="19"/>
      <c r="D10" s="27"/>
      <c r="E10" s="27"/>
      <c r="F10" s="27"/>
      <c r="G10" s="27"/>
      <c r="H10" s="8"/>
      <c r="I10" s="8"/>
      <c r="J10" s="8"/>
      <c r="K10" s="134"/>
    </row>
    <row r="11" spans="1:11" ht="12.75">
      <c r="A11" s="69" t="s">
        <v>11</v>
      </c>
      <c r="B11" s="19"/>
      <c r="C11" s="19"/>
      <c r="D11" s="27"/>
      <c r="E11" s="27"/>
      <c r="F11" s="27"/>
      <c r="G11" s="27"/>
      <c r="H11" s="8"/>
      <c r="I11" s="8"/>
      <c r="J11" s="8"/>
      <c r="K11" s="134"/>
    </row>
    <row r="12" spans="1:11" ht="12.75">
      <c r="A12" s="69" t="s">
        <v>18</v>
      </c>
      <c r="B12" s="19"/>
      <c r="C12" s="19"/>
      <c r="D12" s="27"/>
      <c r="E12" s="27"/>
      <c r="F12" s="27"/>
      <c r="G12" s="27"/>
      <c r="H12" s="8"/>
      <c r="I12" s="8"/>
      <c r="J12" s="8"/>
      <c r="K12" s="134"/>
    </row>
    <row r="13" spans="1:11" ht="12.75">
      <c r="A13" s="69" t="s">
        <v>23</v>
      </c>
      <c r="B13" s="19"/>
      <c r="C13" s="19"/>
      <c r="D13" s="27"/>
      <c r="E13" s="27"/>
      <c r="F13" s="27"/>
      <c r="G13" s="27"/>
      <c r="H13" s="8"/>
      <c r="I13" s="8"/>
      <c r="J13" s="8"/>
      <c r="K13" s="134"/>
    </row>
    <row r="14" spans="1:11" ht="12.75">
      <c r="A14" s="69" t="s">
        <v>12</v>
      </c>
      <c r="B14" s="19"/>
      <c r="C14" s="19"/>
      <c r="D14" s="27"/>
      <c r="E14" s="27"/>
      <c r="F14" s="27"/>
      <c r="G14" s="27"/>
      <c r="H14" s="8"/>
      <c r="I14" s="8"/>
      <c r="J14" s="8"/>
      <c r="K14" s="134"/>
    </row>
    <row r="15" spans="1:11" ht="12.75">
      <c r="A15" s="69" t="s">
        <v>9</v>
      </c>
      <c r="B15" s="19"/>
      <c r="C15" s="19"/>
      <c r="D15" s="27"/>
      <c r="E15" s="27"/>
      <c r="F15" s="27"/>
      <c r="G15" s="27"/>
      <c r="H15" s="8"/>
      <c r="I15" s="8"/>
      <c r="J15" s="8"/>
      <c r="K15" s="134"/>
    </row>
    <row r="16" spans="1:11" ht="12.75">
      <c r="A16" s="69" t="s">
        <v>70</v>
      </c>
      <c r="B16" s="19"/>
      <c r="C16" s="19"/>
      <c r="D16" s="27"/>
      <c r="E16" s="27"/>
      <c r="F16" s="27"/>
      <c r="G16" s="27"/>
      <c r="H16" s="8"/>
      <c r="I16" s="8"/>
      <c r="J16" s="8"/>
      <c r="K16" s="134"/>
    </row>
    <row r="17" spans="1:11" ht="12.75">
      <c r="A17" s="69" t="s">
        <v>13</v>
      </c>
      <c r="B17" s="19"/>
      <c r="C17" s="19"/>
      <c r="D17" s="27"/>
      <c r="E17" s="27"/>
      <c r="F17" s="27"/>
      <c r="G17" s="27"/>
      <c r="H17" s="8"/>
      <c r="I17" s="8"/>
      <c r="J17" s="8"/>
      <c r="K17" s="134"/>
    </row>
    <row r="18" spans="1:11" ht="12.75">
      <c r="A18" s="69" t="s">
        <v>17</v>
      </c>
      <c r="B18" s="19"/>
      <c r="C18" s="19"/>
      <c r="D18" s="27"/>
      <c r="E18" s="27"/>
      <c r="F18" s="27"/>
      <c r="G18" s="27"/>
      <c r="H18" s="8"/>
      <c r="I18" s="8"/>
      <c r="J18" s="8"/>
      <c r="K18" s="134"/>
    </row>
    <row r="19" spans="1:11" ht="12.75">
      <c r="A19" s="69" t="s">
        <v>19</v>
      </c>
      <c r="B19" s="19"/>
      <c r="C19" s="19"/>
      <c r="D19" s="27"/>
      <c r="E19" s="27"/>
      <c r="F19" s="27"/>
      <c r="G19" s="27"/>
      <c r="H19" s="8"/>
      <c r="I19" s="8"/>
      <c r="J19" s="8"/>
      <c r="K19" s="134"/>
    </row>
    <row r="20" spans="1:11" ht="12.75">
      <c r="A20" s="69" t="s">
        <v>80</v>
      </c>
      <c r="B20" s="19"/>
      <c r="C20" s="19"/>
      <c r="D20" s="27"/>
      <c r="E20" s="27"/>
      <c r="F20" s="27"/>
      <c r="G20" s="27"/>
      <c r="H20" s="8"/>
      <c r="I20" s="8"/>
      <c r="J20" s="8"/>
      <c r="K20" s="134"/>
    </row>
    <row r="21" spans="1:11" s="21" customFormat="1" ht="13.5" thickBot="1">
      <c r="A21" s="234" t="s">
        <v>81</v>
      </c>
      <c r="B21" s="235"/>
      <c r="C21" s="235"/>
      <c r="D21" s="236"/>
      <c r="E21" s="236"/>
      <c r="F21" s="236"/>
      <c r="G21" s="236"/>
      <c r="H21" s="237"/>
      <c r="I21" s="237"/>
      <c r="J21" s="237"/>
      <c r="K21" s="238">
        <v>41782.9</v>
      </c>
    </row>
    <row r="22" spans="1:11" ht="13.5" thickBot="1">
      <c r="A22" s="88" t="s">
        <v>3</v>
      </c>
      <c r="B22" s="89">
        <f>SUM(B8:B21)</f>
        <v>0</v>
      </c>
      <c r="C22" s="89">
        <f>SUM(C8:C21)</f>
        <v>0</v>
      </c>
      <c r="D22" s="89">
        <f>SUM(D8:D21)</f>
        <v>0</v>
      </c>
      <c r="E22" s="89">
        <f>SUM(E8:E21)</f>
        <v>0</v>
      </c>
      <c r="F22" s="89">
        <f>SUM(F8:F21)</f>
        <v>0</v>
      </c>
      <c r="G22" s="89"/>
      <c r="H22" s="135"/>
      <c r="I22" s="135"/>
      <c r="J22" s="135"/>
      <c r="K22" s="136">
        <f>SUM(K8:K21)</f>
        <v>49527.04</v>
      </c>
    </row>
    <row r="23" spans="1:14" ht="12.75">
      <c r="A23" s="231" t="s">
        <v>99</v>
      </c>
      <c r="N23" s="11"/>
    </row>
    <row r="24" spans="1:13" ht="12.75">
      <c r="A24" s="231" t="s">
        <v>82</v>
      </c>
      <c r="B24" s="231"/>
      <c r="C24" s="231"/>
      <c r="D24" s="232"/>
      <c r="E24" s="232"/>
      <c r="F24" s="232"/>
      <c r="G24" s="232"/>
      <c r="H24" s="233"/>
      <c r="I24" s="233"/>
      <c r="J24" s="233"/>
      <c r="K24" s="232"/>
      <c r="L24" s="32"/>
      <c r="M24" s="15"/>
    </row>
    <row r="25" spans="1:11" ht="12.75">
      <c r="A25" s="231" t="s">
        <v>83</v>
      </c>
      <c r="B25" s="231"/>
      <c r="C25" s="231"/>
      <c r="D25" s="232"/>
      <c r="E25" s="232"/>
      <c r="F25" s="232"/>
      <c r="G25" s="232"/>
      <c r="H25" s="233"/>
      <c r="I25" s="233"/>
      <c r="J25" s="233"/>
      <c r="K25" s="232"/>
    </row>
    <row r="26" spans="1:11" ht="12.75">
      <c r="A26" s="231" t="s">
        <v>84</v>
      </c>
      <c r="B26" s="231"/>
      <c r="C26" s="231"/>
      <c r="D26" s="232"/>
      <c r="E26" s="232"/>
      <c r="F26" s="232"/>
      <c r="G26" s="232"/>
      <c r="H26" s="233"/>
      <c r="I26" s="233"/>
      <c r="J26" s="233"/>
      <c r="K26" s="232"/>
    </row>
    <row r="27" spans="1:11" ht="12.75">
      <c r="A27" s="231" t="s">
        <v>85</v>
      </c>
      <c r="B27" s="231"/>
      <c r="C27" s="231"/>
      <c r="D27" s="232"/>
      <c r="E27" s="232"/>
      <c r="F27" s="232"/>
      <c r="G27" s="232"/>
      <c r="H27" s="233"/>
      <c r="I27" s="233"/>
      <c r="J27" s="233"/>
      <c r="K27" s="232"/>
    </row>
    <row r="28" spans="1:11" ht="12.75">
      <c r="A28" s="231" t="s">
        <v>86</v>
      </c>
      <c r="B28" s="231"/>
      <c r="C28" s="231"/>
      <c r="D28" s="231"/>
      <c r="E28" s="231"/>
      <c r="F28" s="231"/>
      <c r="G28" s="231"/>
      <c r="H28" s="231"/>
      <c r="I28" s="231"/>
      <c r="J28" s="231"/>
      <c r="K28" s="17"/>
    </row>
    <row r="29" ht="12.75">
      <c r="N29" s="1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de Clinicas-UFPR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Assessoria de Informática</dc:creator>
  <cp:keywords/>
  <dc:description/>
  <cp:lastModifiedBy>Valeria</cp:lastModifiedBy>
  <cp:lastPrinted>2012-02-03T16:57:24Z</cp:lastPrinted>
  <dcterms:created xsi:type="dcterms:W3CDTF">2009-07-01T17:37:55Z</dcterms:created>
  <dcterms:modified xsi:type="dcterms:W3CDTF">2012-04-28T04:40:22Z</dcterms:modified>
  <cp:category/>
  <cp:version/>
  <cp:contentType/>
  <cp:contentStatus/>
</cp:coreProperties>
</file>