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18"/>
  </bookViews>
  <sheets>
    <sheet name="Master" sheetId="1" r:id="rId1"/>
    <sheet name="Colaborador 01" sheetId="2" r:id="rId2"/>
    <sheet name="Colaborador 02" sheetId="3" r:id="rId3"/>
    <sheet name="Colaborador 03" sheetId="4" r:id="rId4"/>
    <sheet name="Colaborador 04" sheetId="5" r:id="rId5"/>
    <sheet name="Colaborador 05" sheetId="6" r:id="rId6"/>
    <sheet name="Colaborador 06" sheetId="7" r:id="rId7"/>
    <sheet name="Colaborador 07" sheetId="8" r:id="rId8"/>
    <sheet name="Colaborador 08" sheetId="9" r:id="rId9"/>
    <sheet name="Colaborador 09" sheetId="10" r:id="rId10"/>
    <sheet name="Colaborador 10" sheetId="11" r:id="rId11"/>
    <sheet name="Colaborador 11" sheetId="12" r:id="rId12"/>
    <sheet name="Colaborador 12" sheetId="13" r:id="rId13"/>
    <sheet name="Colaborador 13" sheetId="14" r:id="rId14"/>
    <sheet name="Colaborador 14" sheetId="15" r:id="rId15"/>
    <sheet name="Colaborador 15" sheetId="16" r:id="rId16"/>
    <sheet name="impres-Planej-Colab-01" sheetId="17" r:id="rId17"/>
    <sheet name="impres-Planej-Colab-02" sheetId="18" r:id="rId18"/>
    <sheet name="impres-Planej-Colab-03" sheetId="19" r:id="rId19"/>
    <sheet name="impres-Planej-Colab-04" sheetId="20" r:id="rId20"/>
    <sheet name="impres-Planej-Colab-05" sheetId="21" r:id="rId21"/>
    <sheet name="impres-Planej-Colab-06" sheetId="22" r:id="rId22"/>
    <sheet name="impres-Planej-Colab-07" sheetId="23" r:id="rId23"/>
    <sheet name="impres-Planej-Colab-08" sheetId="24" r:id="rId24"/>
    <sheet name="impres-Planej-Colab-09" sheetId="25" r:id="rId25"/>
    <sheet name="impres-Planej-Colab-10" sheetId="26" r:id="rId26"/>
    <sheet name="impres-Planej-Colab-11" sheetId="27" r:id="rId27"/>
    <sheet name="impres-Planej-Colab-12" sheetId="28" r:id="rId28"/>
    <sheet name="impres-Planej-Colab-13" sheetId="29" r:id="rId29"/>
    <sheet name="impres-Planej-Colab-14" sheetId="30" r:id="rId30"/>
    <sheet name="impres-Planej-Colab-15" sheetId="31" r:id="rId31"/>
    <sheet name="impres-Formaliz-Colab-01" sheetId="32" r:id="rId32"/>
    <sheet name="impres-Formaliz-Colab-02" sheetId="33" r:id="rId33"/>
    <sheet name="impres-Formaliz-Colab-03" sheetId="34" r:id="rId34"/>
    <sheet name="impres-Formaliz-Colab-04" sheetId="35" r:id="rId35"/>
    <sheet name="impres-Formaliz-Colab-05" sheetId="36" r:id="rId36"/>
    <sheet name="impres-Formaliz-Colab-06" sheetId="37" r:id="rId37"/>
    <sheet name="impres-Formaliz-Colab-07" sheetId="38" r:id="rId38"/>
    <sheet name="impres-Formaliz-Colab-08" sheetId="39" r:id="rId39"/>
    <sheet name="impres-Formaliz-Colab-09" sheetId="40" r:id="rId40"/>
    <sheet name="impres-Formaliz-Colab-10" sheetId="41" r:id="rId41"/>
    <sheet name="impres-Formaliz-Colab-11" sheetId="42" r:id="rId42"/>
    <sheet name="impres-Formaliz-Colab-12" sheetId="43" r:id="rId43"/>
    <sheet name="impres-Formaliz-Colab-13" sheetId="44" r:id="rId44"/>
    <sheet name="impres-Formaliz-Colab-14" sheetId="45" r:id="rId45"/>
    <sheet name="impres-Formaliz-Colab-15" sheetId="46" r:id="rId46"/>
  </sheets>
  <definedNames>
    <definedName name="_xlnm.Print_Area" localSheetId="1">'Colaborador 01'!$A$1:$K$185</definedName>
    <definedName name="_xlnm.Print_Area" localSheetId="2">'Colaborador 02'!$A$1:$K$186</definedName>
    <definedName name="_xlnm.Print_Area" localSheetId="3">'Colaborador 03'!$A$1:$K$186</definedName>
    <definedName name="_xlnm.Print_Area" localSheetId="4">'Colaborador 04'!$A$1:$K$186</definedName>
    <definedName name="_xlnm.Print_Area" localSheetId="5">'Colaborador 05'!$A$1:$K$186</definedName>
    <definedName name="_xlnm.Print_Area" localSheetId="6">'Colaborador 06'!$A$1:$K$186</definedName>
    <definedName name="_xlnm.Print_Area" localSheetId="7">'Colaborador 07'!$A$1:$K$186</definedName>
    <definedName name="_xlnm.Print_Area" localSheetId="8">'Colaborador 08'!$A$1:$K$186</definedName>
    <definedName name="_xlnm.Print_Area" localSheetId="9">'Colaborador 09'!$A$1:$K$186</definedName>
    <definedName name="_xlnm.Print_Area" localSheetId="10">'Colaborador 10'!$A$1:$K$186</definedName>
    <definedName name="_xlnm.Print_Area" localSheetId="11">'Colaborador 11'!$A$1:$K$186</definedName>
    <definedName name="_xlnm.Print_Area" localSheetId="12">'Colaborador 12'!$A$1:$K$186</definedName>
    <definedName name="_xlnm.Print_Area" localSheetId="13">'Colaborador 13'!$A$1:$K$186</definedName>
    <definedName name="_xlnm.Print_Area" localSheetId="14">'Colaborador 14'!$A$1:$K$186</definedName>
    <definedName name="_xlnm.Print_Area" localSheetId="15">'Colaborador 15'!$A$1:$K$186</definedName>
    <definedName name="_xlnm.Print_Area" localSheetId="31">'impres-Formaliz-Colab-01'!$A$1:$J$55</definedName>
    <definedName name="_xlnm.Print_Area" localSheetId="32">'impres-Formaliz-Colab-02'!$A$1:$J$55</definedName>
    <definedName name="_xlnm.Print_Area" localSheetId="33">'impres-Formaliz-Colab-03'!$A$1:$J$55</definedName>
    <definedName name="_xlnm.Print_Area" localSheetId="34">'impres-Formaliz-Colab-04'!$A$1:$J$55</definedName>
    <definedName name="_xlnm.Print_Area" localSheetId="35">'impres-Formaliz-Colab-05'!$A$1:$J$55</definedName>
    <definedName name="_xlnm.Print_Area" localSheetId="36">'impres-Formaliz-Colab-06'!$A$1:$J$55</definedName>
    <definedName name="_xlnm.Print_Area" localSheetId="37">'impres-Formaliz-Colab-07'!$A$1:$J$55</definedName>
    <definedName name="_xlnm.Print_Area" localSheetId="38">'impres-Formaliz-Colab-08'!$A$1:$J$55</definedName>
    <definedName name="_xlnm.Print_Area" localSheetId="39">'impres-Formaliz-Colab-09'!$A$1:$J$55</definedName>
    <definedName name="_xlnm.Print_Area" localSheetId="40">'impres-Formaliz-Colab-10'!$A$1:$J$55</definedName>
    <definedName name="_xlnm.Print_Area" localSheetId="41">'impres-Formaliz-Colab-11'!$A$1:$J$55</definedName>
    <definedName name="_xlnm.Print_Area" localSheetId="42">'impres-Formaliz-Colab-12'!$A$1:$J$55</definedName>
    <definedName name="_xlnm.Print_Area" localSheetId="43">'impres-Formaliz-Colab-13'!$A$1:$J$55</definedName>
    <definedName name="_xlnm.Print_Area" localSheetId="44">'impres-Formaliz-Colab-14'!$A$1:$J$55</definedName>
    <definedName name="_xlnm.Print_Area" localSheetId="45">'impres-Formaliz-Colab-15'!$A$1:$J$55</definedName>
    <definedName name="_xlnm.Print_Area" localSheetId="0">'Master'!$A$1:$I$98</definedName>
    <definedName name="_xlfn_IFERROR">#N/A</definedName>
    <definedName name="Excel_BuiltIn__FilterDatabase" localSheetId="0">'Master'!$B$49:$G$212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4" authorId="0">
      <text>
        <r>
          <rPr>
            <b/>
            <sz val="24"/>
            <color indexed="10"/>
            <rFont val="Times New Roman"/>
            <family val="1"/>
          </rPr>
          <t>Escreva a qual Meta Institucional essa meta da equipe está relacionada.</t>
        </r>
      </text>
    </comment>
    <comment ref="I15" authorId="0">
      <text>
        <r>
          <rPr>
            <b/>
            <sz val="24"/>
            <color indexed="10"/>
            <rFont val="Times New Roman"/>
            <family val="1"/>
          </rPr>
          <t>Escreva a qual Meta Institucional essa meta da equipe está relacionada.</t>
        </r>
      </text>
    </comment>
    <comment ref="I16" authorId="0">
      <text>
        <r>
          <rPr>
            <b/>
            <sz val="24"/>
            <color indexed="10"/>
            <rFont val="Times New Roman"/>
            <family val="1"/>
          </rPr>
          <t>Escreva a qual Meta Institucional essa meta da equipe está relacionada.</t>
        </r>
      </text>
    </comment>
    <comment ref="I17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18" authorId="0">
      <text>
        <r>
          <rPr>
            <b/>
            <sz val="24"/>
            <color indexed="10"/>
            <rFont val="Times New Roman"/>
            <family val="1"/>
          </rPr>
          <t>Escreva a qual Meta Institucional essa meta da equipe está relacionada.</t>
        </r>
      </text>
    </comment>
    <comment ref="I19" authorId="0">
      <text>
        <r>
          <rPr>
            <b/>
            <sz val="24"/>
            <color indexed="10"/>
            <rFont val="Times New Roman"/>
            <family val="1"/>
          </rPr>
          <t>Escreva a qual Meta Institucional essa meta da equipe está relacionada.</t>
        </r>
      </text>
    </comment>
    <comment ref="I20" authorId="0">
      <text>
        <r>
          <rPr>
            <b/>
            <sz val="24"/>
            <color indexed="10"/>
            <rFont val="Times New Roman"/>
            <family val="1"/>
          </rPr>
          <t>Escreva a qual Meta Institucional essa meta da equipe está relacionada.</t>
        </r>
      </text>
    </comment>
    <comment ref="I21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22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23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24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25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26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27" authorId="0">
      <text>
        <r>
          <rPr>
            <b/>
            <sz val="24"/>
            <color indexed="10"/>
            <rFont val="Times New Roman"/>
            <family val="1"/>
          </rPr>
          <t>Escreva a qual Meta Institucional essa meta da equipe está relacionada.</t>
        </r>
      </text>
    </comment>
    <comment ref="I28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29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30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31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32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33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34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35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36" authorId="0">
      <text>
        <r>
          <rPr>
            <b/>
            <sz val="24"/>
            <color indexed="10"/>
            <rFont val="Times New Roman"/>
            <family val="1"/>
          </rPr>
          <t>Escreva a qual Meta Institucional essa meta da equipe está relacionada.</t>
        </r>
      </text>
    </comment>
    <comment ref="I37" authorId="0">
      <text>
        <r>
          <rPr>
            <b/>
            <sz val="24"/>
            <color indexed="10"/>
            <rFont val="Times New Roman"/>
            <family val="1"/>
          </rPr>
          <t xml:space="preserve">Escreva a qual Meta Institucional essa meta da equipe está relacionada.
</t>
        </r>
        <r>
          <rPr>
            <sz val="9"/>
            <color indexed="8"/>
            <rFont val="Segoe UI"/>
            <family val="2"/>
          </rPr>
          <t/>
        </r>
      </text>
    </comment>
    <comment ref="I38" authorId="0">
      <text>
        <r>
          <rPr>
            <b/>
            <sz val="24"/>
            <color indexed="10"/>
            <rFont val="Times New Roman"/>
            <family val="1"/>
          </rPr>
          <t>Escreva a qual Meta Institucional essa meta da equipe está relacionada</t>
        </r>
        <r>
          <rPr>
            <b/>
            <sz val="9"/>
            <color indexed="8"/>
            <rFont val="Segoe UI"/>
            <family val="2"/>
          </rPr>
          <t xml:space="preserve">.
</t>
        </r>
        <r>
          <rPr>
            <sz val="9"/>
            <color indexed="8"/>
            <rFont val="Segoe UI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<sst xmlns="http://schemas.openxmlformats.org/spreadsheetml/2006/main" count="3549" uniqueCount="191">
  <si>
    <t>Nome da chefia:</t>
  </si>
  <si>
    <t>Cargo:</t>
  </si>
  <si>
    <t xml:space="preserve">Lotação: </t>
  </si>
  <si>
    <t>Diretoria/Gerencia:</t>
  </si>
  <si>
    <t>Município/UF:</t>
  </si>
  <si>
    <r>
      <rPr>
        <b/>
        <sz val="22"/>
        <rFont val="Calibri"/>
        <family val="2"/>
      </rPr>
      <t>Período de Avaliação:   01</t>
    </r>
    <r>
      <rPr>
        <b/>
        <sz val="22"/>
        <color indexed="8"/>
        <rFont val="Calibri"/>
        <family val="2"/>
      </rPr>
      <t>/01/2017  a  31/12/2017</t>
    </r>
  </si>
  <si>
    <t>Versão 1</t>
  </si>
  <si>
    <t>Definição das Metas da Equipe</t>
  </si>
  <si>
    <t>Código</t>
  </si>
  <si>
    <t>Descrição da Meta da Equipe</t>
  </si>
  <si>
    <t>Indicador (Forma de mensuração)</t>
  </si>
  <si>
    <t>Meta (Indice)</t>
  </si>
  <si>
    <r>
      <rPr>
        <i/>
        <sz val="20"/>
        <color indexed="8"/>
        <rFont val="Calibri"/>
        <family val="2"/>
      </rPr>
      <t xml:space="preserve">Meta Institucional - 2016                                    </t>
    </r>
    <r>
      <rPr>
        <i/>
        <sz val="20"/>
        <color indexed="10"/>
        <rFont val="Calibri"/>
        <family val="2"/>
      </rPr>
      <t>(Infome a que meta institucional cada uma das metas de equipe está vinculada).</t>
    </r>
  </si>
  <si>
    <t>Gerencia:</t>
  </si>
  <si>
    <t>Verificação Final de Atingimento de Metas</t>
  </si>
  <si>
    <t>Meta</t>
  </si>
  <si>
    <t>Forma de mensuração</t>
  </si>
  <si>
    <t>Valor</t>
  </si>
  <si>
    <t>Exec.</t>
  </si>
  <si>
    <t xml:space="preserve"> %</t>
  </si>
  <si>
    <r>
      <rPr>
        <sz val="22"/>
        <color indexed="8"/>
        <rFont val="Arial Black"/>
        <family val="2"/>
      </rPr>
      <t>Resultado das Metas dos Colaboradores Chefes de Equipe - RMC</t>
    </r>
    <r>
      <rPr>
        <b/>
        <sz val="14"/>
        <color indexed="8"/>
        <rFont val="Arial Black"/>
        <family val="2"/>
      </rPr>
      <t>CE</t>
    </r>
  </si>
  <si>
    <t>nº</t>
  </si>
  <si>
    <t>Colaborador</t>
  </si>
  <si>
    <r>
      <rPr>
        <sz val="16"/>
        <color indexed="8"/>
        <rFont val="Calibri"/>
        <family val="2"/>
      </rPr>
      <t>RMC</t>
    </r>
    <r>
      <rPr>
        <sz val="12"/>
        <color indexed="8"/>
        <rFont val="Calibri"/>
        <family val="2"/>
      </rPr>
      <t>CE</t>
    </r>
  </si>
  <si>
    <t>Média dos RMC da equipe de cada chefe</t>
  </si>
  <si>
    <t>RMCE</t>
  </si>
  <si>
    <t xml:space="preserve">Média dos Resultados de Metas dos Colaboradores </t>
  </si>
  <si>
    <t>PLANO DE TRABALHO</t>
  </si>
  <si>
    <t>Nome do colaborador:</t>
  </si>
  <si>
    <t>Data do contrato/ingresso na EBSERH:</t>
  </si>
  <si>
    <t xml:space="preserve">Preceptor: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</si>
  <si>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SIM</t>
  </si>
  <si>
    <t>NÃO</t>
  </si>
  <si>
    <t>obs: colaboradores que são preceptores deverão ter uma meta de preceptoria no plano de trabalho.</t>
  </si>
  <si>
    <t>Período Avaliativo: 01 de janeiro de 2017 a 31 de dezembro de 2017</t>
  </si>
  <si>
    <t>Importância da responsabilidade do colaborador para o alcance da meta:</t>
  </si>
  <si>
    <t>Peso</t>
  </si>
  <si>
    <t>Responsabilidade Essencial (E) para o alcance da meta</t>
  </si>
  <si>
    <t>E=3</t>
  </si>
  <si>
    <t>Responsabilidade Intermediária (I) para o alcance da meta</t>
  </si>
  <si>
    <t>I=2</t>
  </si>
  <si>
    <t>Responsabilidade Básica (B) para o alcance da meta</t>
  </si>
  <si>
    <t>B=1</t>
  </si>
  <si>
    <t>META</t>
  </si>
  <si>
    <r>
      <rPr>
        <b/>
        <sz val="22"/>
        <rFont val="Calibri"/>
        <family val="2"/>
      </rPr>
      <t xml:space="preserve">PARTICIPAÇÃO DO COLABORADOS NAS METAS DA EQUIPE                                                                          </t>
    </r>
    <r>
      <rPr>
        <b/>
        <sz val="22"/>
        <color indexed="10"/>
        <rFont val="Calibri"/>
        <family val="2"/>
      </rPr>
      <t>(Mínimo 2 e máximo 3)</t>
    </r>
  </si>
  <si>
    <r>
      <rPr>
        <b/>
        <sz val="22"/>
        <rFont val="Calibri"/>
        <family val="2"/>
      </rPr>
      <t xml:space="preserve">RESPONSABILIDADES DO COLABORADOR                                                         </t>
    </r>
    <r>
      <rPr>
        <b/>
        <sz val="22"/>
        <color indexed="10"/>
        <rFont val="Calibri"/>
        <family val="2"/>
      </rPr>
      <t>(Mínimo 3 e máximo 5)</t>
    </r>
  </si>
  <si>
    <r>
      <rPr>
        <b/>
        <sz val="22"/>
        <rFont val="Calibri"/>
        <family val="2"/>
      </rPr>
      <t xml:space="preserve">PESO DA RESPONSABILIDADE PARA O ALCANCE DA META                               </t>
    </r>
    <r>
      <rPr>
        <b/>
        <sz val="22"/>
        <color indexed="10"/>
        <rFont val="Calibri"/>
        <family val="2"/>
      </rPr>
      <t>(marque um "X" na coluna correspondente a importância da responsabilidade)</t>
    </r>
  </si>
  <si>
    <t>OBSERVAÇÃO</t>
  </si>
  <si>
    <t>DATA</t>
  </si>
  <si>
    <t>Meta 1</t>
  </si>
  <si>
    <t>Forma de Mensuração</t>
  </si>
  <si>
    <t>Responsabilidades Meta 01</t>
  </si>
  <si>
    <t>E</t>
  </si>
  <si>
    <t>I</t>
  </si>
  <si>
    <t>B</t>
  </si>
  <si>
    <t>Meta 2</t>
  </si>
  <si>
    <t>Responsabilidades Meta 02</t>
  </si>
  <si>
    <t>Meta 3</t>
  </si>
  <si>
    <t>Responsabilidades Meta 03</t>
  </si>
  <si>
    <t>Competências necessárias:</t>
  </si>
  <si>
    <t>Gerenciais:</t>
  </si>
  <si>
    <t>Sem Importância</t>
  </si>
  <si>
    <t>Pouco Importante</t>
  </si>
  <si>
    <t>Medianamente Importante</t>
  </si>
  <si>
    <t>Muito Importante</t>
  </si>
  <si>
    <t>Totalmente Importante</t>
  </si>
  <si>
    <r>
      <rPr>
        <b/>
        <sz val="24"/>
        <color indexed="8"/>
        <rFont val="Calibri"/>
        <family val="2"/>
      </rPr>
      <t>Tomada de decisão:</t>
    </r>
    <r>
      <rPr>
        <sz val="22"/>
        <color indexed="8"/>
        <rFont val="Calibri"/>
        <family val="2"/>
      </rPr>
      <t xml:space="preserve"> Implementar alternativas que assegurem o atendimento às demandas da instituição e dos usuários internos e externos, obedecendo a prazos definidos, alinhados aos objetivos estratégicos, às normas e políticas vigentes.</t>
    </r>
  </si>
  <si>
    <r>
      <rPr>
        <b/>
        <sz val="22"/>
        <color indexed="8"/>
        <rFont val="Calibri"/>
        <family val="2"/>
      </rPr>
      <t xml:space="preserve">Gestão compartilhada: </t>
    </r>
    <r>
      <rPr>
        <sz val="22"/>
        <color indexed="8"/>
        <rFont val="Calibri"/>
        <family val="2"/>
      </rPr>
      <t>Gerenciar processos a partir de uma visão ampla e integrada da rede Ebserh, compartilhando conhecimentos, informações e resultados para o alcance dos objetivos organizacionais.</t>
    </r>
  </si>
  <si>
    <r>
      <rPr>
        <b/>
        <sz val="22"/>
        <color indexed="8"/>
        <rFont val="Calibri"/>
        <family val="2"/>
      </rPr>
      <t>Gestão de equipe multiprofissional:</t>
    </r>
    <r>
      <rPr>
        <sz val="22"/>
        <color indexed="8"/>
        <rFont val="Calibri"/>
        <family val="2"/>
      </rPr>
      <t xml:space="preserve"> Planejar, monitorar e avaliar o desempenho da equipe, viabilizando o desenvolvimento de competências necessárias para o alcance dos resultados esperados.</t>
    </r>
  </si>
  <si>
    <r>
      <rPr>
        <b/>
        <sz val="22"/>
        <color indexed="8"/>
        <rFont val="Calibri"/>
        <family val="2"/>
      </rPr>
      <t xml:space="preserve">Representação institucional: </t>
    </r>
    <r>
      <rPr>
        <sz val="22"/>
        <color indexed="8"/>
        <rFont val="Calibri"/>
        <family val="2"/>
      </rPr>
      <t>Representar a Empresa em diferentes contextos, de forma ética, em consonância com a missão, visão e valores da instituição e alinhada ao planejamento estratégico.</t>
    </r>
  </si>
  <si>
    <r>
      <rPr>
        <b/>
        <sz val="22"/>
        <color indexed="8"/>
        <rFont val="Calibri"/>
        <family val="2"/>
      </rPr>
      <t>Planejamento participativo:</t>
    </r>
    <r>
      <rPr>
        <sz val="22"/>
        <color indexed="8"/>
        <rFont val="Calibri"/>
        <family val="2"/>
      </rPr>
      <t xml:space="preserve"> Planejar ações de forma coletiva, orientadas pelas estratégias organizacionais, políticas e normas da EBSERH.</t>
    </r>
  </si>
  <si>
    <t>Período Avaliativo: 01 de janeiro de 2016 a 31 de dezembro de 2017</t>
  </si>
  <si>
    <t>Mapa de Monitoramento</t>
  </si>
  <si>
    <t xml:space="preserve">Monitoramento </t>
  </si>
  <si>
    <t>Nivel</t>
  </si>
  <si>
    <t>Data</t>
  </si>
  <si>
    <t>Monitoramento</t>
  </si>
  <si>
    <t>Avaliação Final das Metas</t>
  </si>
  <si>
    <t>Escala de verificação de responsabilidades</t>
  </si>
  <si>
    <t>Nível de realização</t>
  </si>
  <si>
    <t>Peso da responsabilidade para o alcance da meta</t>
  </si>
  <si>
    <t>Não realizada</t>
  </si>
  <si>
    <t xml:space="preserve">NR (0%) </t>
  </si>
  <si>
    <t xml:space="preserve"> Obs - A Responsabilidade Não Realizada por motivos externos, alheios ao desempenho do colaborador, devidamente Justificada - NRJ - a atividade não será computada na nota final</t>
  </si>
  <si>
    <t>Responsabilidade</t>
  </si>
  <si>
    <t>Parcialmente Realizada</t>
  </si>
  <si>
    <t>PR (1% até 50%)</t>
  </si>
  <si>
    <t>Essencial para o alcance da meta - E</t>
  </si>
  <si>
    <t>Realizada em Quase sua Totalidade</t>
  </si>
  <si>
    <t>QT (51% até 80%)</t>
  </si>
  <si>
    <t>Intermediária para o alcance da meta - I</t>
  </si>
  <si>
    <t>Totalmente Realizada</t>
  </si>
  <si>
    <t>TR (81% a 100%)</t>
  </si>
  <si>
    <t>Básica para o alcance da meta - B</t>
  </si>
  <si>
    <t>Meta equipe</t>
  </si>
  <si>
    <t>Responsabilidades do Empregado</t>
  </si>
  <si>
    <r>
      <rPr>
        <b/>
        <sz val="22"/>
        <rFont val="Calibri"/>
        <family val="2"/>
      </rPr>
      <t xml:space="preserve">% de realização (de 0 a 100) - </t>
    </r>
    <r>
      <rPr>
        <b/>
        <sz val="22"/>
        <color indexed="10"/>
        <rFont val="Calibri"/>
        <family val="2"/>
      </rPr>
      <t>deve-se informar apenas números.</t>
    </r>
  </si>
  <si>
    <t>Responsabilidade não executada por motivos externos</t>
  </si>
  <si>
    <t>Justificativa da responsabilidade não executada por motivos externos</t>
  </si>
  <si>
    <t xml:space="preserve">Pontuação </t>
  </si>
  <si>
    <t>Percentual atingimento meta - RME 1</t>
  </si>
  <si>
    <r>
      <rPr>
        <b/>
        <sz val="22"/>
        <rFont val="Calibri"/>
        <family val="2"/>
      </rPr>
      <t>% de realização (de 0 a 100) -</t>
    </r>
    <r>
      <rPr>
        <b/>
        <sz val="22"/>
        <color indexed="10"/>
        <rFont val="Calibri"/>
        <family val="2"/>
      </rPr>
      <t xml:space="preserve"> deve-se informar apenas números.</t>
    </r>
  </si>
  <si>
    <t>Percentual atingimento meta - RME 2</t>
  </si>
  <si>
    <t>Percentual atingimento meta - RME 3</t>
  </si>
  <si>
    <t>Média dos Resultado das Metas-RME</t>
  </si>
  <si>
    <t>Resultado da Contribuição do Colaborador para o alcançe das Metas - CCM</t>
  </si>
  <si>
    <r>
      <rPr>
        <i/>
        <sz val="28"/>
        <rFont val="Calibri"/>
        <family val="2"/>
      </rPr>
      <t xml:space="preserve">Resultado das Metas do Colaborador Chefe de Equipe  - </t>
    </r>
    <r>
      <rPr>
        <sz val="28"/>
        <rFont val="Calibri"/>
        <family val="2"/>
      </rPr>
      <t>RMC</t>
    </r>
    <r>
      <rPr>
        <sz val="14"/>
        <rFont val="Calibri"/>
        <family val="2"/>
      </rPr>
      <t>CE</t>
    </r>
  </si>
  <si>
    <t>Média dos RMC das equip</t>
  </si>
  <si>
    <r>
      <rPr>
        <i/>
        <sz val="40"/>
        <rFont val="Calibri"/>
        <family val="2"/>
      </rPr>
      <t>RMCE</t>
    </r>
    <r>
      <rPr>
        <i/>
        <sz val="48"/>
        <rFont val="Calibri"/>
        <family val="2"/>
      </rPr>
      <t>-</t>
    </r>
    <r>
      <rPr>
        <i/>
        <sz val="26"/>
        <rFont val="Calibri"/>
        <family val="2"/>
      </rPr>
      <t>Resulto Final das Notas das Metas do Chefe de Equipe = (Media dos RMC da Equipe + RMC ce) / 2</t>
    </r>
  </si>
  <si>
    <t>Avaliação Competências</t>
  </si>
  <si>
    <t>Escala de verificação de domínio da competência</t>
  </si>
  <si>
    <t>Nível de domínio da competência</t>
  </si>
  <si>
    <t>Não domína</t>
  </si>
  <si>
    <t>Prioridades de Capacitação</t>
  </si>
  <si>
    <t>Domína Pouco</t>
  </si>
  <si>
    <t>Prioridade 1 de capacitação</t>
  </si>
  <si>
    <t>lacuna de competência entre 3 e 5</t>
  </si>
  <si>
    <t>Domína Medianamente</t>
  </si>
  <si>
    <t>Prioridade 2 de capacitação</t>
  </si>
  <si>
    <t>lacuna de competência entre 1,1 a 2,9</t>
  </si>
  <si>
    <t>Domína Muito</t>
  </si>
  <si>
    <t>Prioridade 3 de capacitação</t>
  </si>
  <si>
    <t>lacuna de competência entre 0 e 1</t>
  </si>
  <si>
    <t>Domína Totalmente</t>
  </si>
  <si>
    <t>Competências Gerenciais</t>
  </si>
  <si>
    <t>Importância</t>
  </si>
  <si>
    <t>Autoavaliação (AACn)</t>
  </si>
  <si>
    <t>Peso (4)</t>
  </si>
  <si>
    <t>Avaliação da Chefia (ACCn)</t>
  </si>
  <si>
    <t>Peso (6)</t>
  </si>
  <si>
    <t>Lacuna de competência (LCn)</t>
  </si>
  <si>
    <r>
      <rPr>
        <b/>
        <sz val="22"/>
        <rFont val="Calibri"/>
        <family val="2"/>
      </rPr>
      <t xml:space="preserve">Tomada de decisão: </t>
    </r>
    <r>
      <rPr>
        <sz val="22"/>
        <rFont val="Calibri"/>
        <family val="2"/>
      </rPr>
      <t>Implementar alternativas que assegurem o atendimento às demandas da instituição e dos usuários internos e externos, obedecendo a prazos definidos, alinhados aos objetivos estratégicos, às normas e políticas vigentes.</t>
    </r>
  </si>
  <si>
    <r>
      <rPr>
        <b/>
        <sz val="22"/>
        <rFont val="Calibri"/>
        <family val="2"/>
      </rPr>
      <t xml:space="preserve">Gestão compartilhada: </t>
    </r>
    <r>
      <rPr>
        <sz val="22"/>
        <rFont val="Calibri"/>
        <family val="2"/>
      </rPr>
      <t>Gerenciar processos a partir de uma visão ampla e integrada da rede Ebserh, compartilhando conhecimentos, informações e resultados para o alcance dos objetivos organizacionais.</t>
    </r>
  </si>
  <si>
    <r>
      <rPr>
        <b/>
        <sz val="22"/>
        <rFont val="Calibri"/>
        <family val="2"/>
      </rPr>
      <t xml:space="preserve">Gestão de equipe multiprofissional: </t>
    </r>
    <r>
      <rPr>
        <sz val="22"/>
        <rFont val="Calibri"/>
        <family val="2"/>
      </rPr>
      <t>Planejar, monitorar e avaliar o desempenho da equipe, viabilizando o desenvolvimento de competências necessárias para o alcance dos resultados esperados.</t>
    </r>
  </si>
  <si>
    <r>
      <rPr>
        <b/>
        <sz val="22"/>
        <rFont val="Calibri"/>
        <family val="2"/>
      </rPr>
      <t xml:space="preserve">Representação institucional: </t>
    </r>
    <r>
      <rPr>
        <sz val="22"/>
        <rFont val="Calibri"/>
        <family val="2"/>
      </rPr>
      <t>Representar a Empresa em diferentes contextos, de forma ética, em consonância com a missão, visão e valores da instituição e alinhada ao planejamento estratégico.</t>
    </r>
  </si>
  <si>
    <r>
      <rPr>
        <b/>
        <sz val="22"/>
        <rFont val="Calibri"/>
        <family val="2"/>
      </rPr>
      <t xml:space="preserve">Planejamento participativo: </t>
    </r>
    <r>
      <rPr>
        <sz val="22"/>
        <rFont val="Calibri"/>
        <family val="2"/>
      </rPr>
      <t>Planejar ações de forma coletiva, orientadas pelas estratégias organizacionais, políticas e normas da EBSERH.</t>
    </r>
  </si>
  <si>
    <t>Resultado das Metas do Colaborador Chefe de Equipe - RMCce</t>
  </si>
  <si>
    <t>Média dos RMC da equipe</t>
  </si>
  <si>
    <r>
      <rPr>
        <i/>
        <sz val="48"/>
        <rFont val="Calibri"/>
        <family val="2"/>
      </rPr>
      <t>RMCE-</t>
    </r>
    <r>
      <rPr>
        <i/>
        <sz val="26"/>
        <rFont val="Calibri"/>
        <family val="2"/>
      </rPr>
      <t>Resulto Final das Notas das Metas do Chefe de Equipe = (Media dos RMC da Equipe + RMC ce) / 2</t>
    </r>
  </si>
  <si>
    <t>Lacuna de competência</t>
  </si>
  <si>
    <t xml:space="preserve">GESTÃO DO DESEMPENHO POR COMPETÊNCIAS               </t>
  </si>
  <si>
    <t xml:space="preserve"> </t>
  </si>
  <si>
    <t>ETAPA DE PLANEJAMENTO: ELABORAÇÃO DO PLANO DE TRABALHO</t>
  </si>
  <si>
    <t>(Período Avaliativo: 1º de janeiro a 31 de dezembro de 2017)</t>
  </si>
  <si>
    <r>
      <rPr>
        <b/>
        <sz val="11"/>
        <color indexed="8"/>
        <rFont val="Calibri"/>
        <family val="2"/>
      </rPr>
      <t>Nome do colaborador</t>
    </r>
    <r>
      <rPr>
        <sz val="11"/>
        <color indexed="8"/>
        <rFont val="Calibri"/>
        <family val="2"/>
      </rPr>
      <t>:</t>
    </r>
  </si>
  <si>
    <r>
      <rPr>
        <b/>
        <sz val="11"/>
        <color indexed="8"/>
        <rFont val="Calibri"/>
        <family val="2"/>
      </rPr>
      <t>Cargo</t>
    </r>
    <r>
      <rPr>
        <sz val="11"/>
        <color indexed="8"/>
        <rFont val="Calibri"/>
        <family val="2"/>
      </rPr>
      <t>:</t>
    </r>
  </si>
  <si>
    <r>
      <rPr>
        <b/>
        <sz val="11"/>
        <color indexed="8"/>
        <rFont val="Calibri"/>
        <family val="2"/>
      </rPr>
      <t>Data do contrato/ingresso na EBSERH</t>
    </r>
    <r>
      <rPr>
        <sz val="11"/>
        <color indexed="8"/>
        <rFont val="Calibri"/>
        <family val="2"/>
      </rPr>
      <t>:</t>
    </r>
  </si>
  <si>
    <r>
      <rPr>
        <b/>
        <sz val="11"/>
        <color indexed="8"/>
        <rFont val="Calibri"/>
        <family val="2"/>
      </rPr>
      <t>Nome da chefia</t>
    </r>
    <r>
      <rPr>
        <sz val="11"/>
        <color indexed="8"/>
        <rFont val="Calibri"/>
        <family val="2"/>
      </rPr>
      <t>:</t>
    </r>
  </si>
  <si>
    <r>
      <rPr>
        <b/>
        <sz val="11"/>
        <color indexed="8"/>
        <rFont val="Calibri"/>
        <family val="2"/>
      </rPr>
      <t>Lotação</t>
    </r>
    <r>
      <rPr>
        <sz val="11"/>
        <color indexed="8"/>
        <rFont val="Calibri"/>
        <family val="2"/>
      </rPr>
      <t>:</t>
    </r>
  </si>
  <si>
    <r>
      <rPr>
        <b/>
        <sz val="11"/>
        <color indexed="8"/>
        <rFont val="Calibri"/>
        <family val="2"/>
      </rPr>
      <t>Atua como preceptor</t>
    </r>
    <r>
      <rPr>
        <sz val="11"/>
        <color indexed="8"/>
        <rFont val="Calibri"/>
        <family val="2"/>
      </rPr>
      <t xml:space="preserve">? </t>
    </r>
  </si>
  <si>
    <t>POR ESTE DOCUMENTO, INFORMAMOS QUE FOI PACTUADO O PLANO DE TRABALHO DA ETAPA DE PLANEJAMENTO DO PROCESSO DE GESTÃO DO DESEMPENHO POR COMPETÊNCIAS, MEDIANTE A DEFINIÇÃO DAS METAS DE EQUIPE QUE IREI CONTRIBUIR E AS RESPONSABILIDADES QUE ASSUMIREI NO PERÍODO AVALIATIVO DE 1º DE JANEIRO A 31 DE DEZEMBRO DE 2017.</t>
  </si>
  <si>
    <t xml:space="preserve">Local e data                                                    </t>
  </si>
  <si>
    <t xml:space="preserve">                                   Colaborador  </t>
  </si>
  <si>
    <t xml:space="preserve">       Chefia imediata (assinatura e carimbo)</t>
  </si>
  <si>
    <t>Demais responsáveis:</t>
  </si>
  <si>
    <t xml:space="preserve">________________________________  </t>
  </si>
  <si>
    <t xml:space="preserve">             (assinatura e carimbo)</t>
  </si>
  <si>
    <t>________________________________</t>
  </si>
  <si>
    <t xml:space="preserve">               (assinatura e carimbo)</t>
  </si>
  <si>
    <t xml:space="preserve">            (assinatura e carimbo):</t>
  </si>
  <si>
    <t>SECAD/CDP/DGP – fev/2017</t>
  </si>
  <si>
    <t xml:space="preserve">RESULTADO DO PROCESSO DE GESTÃO DO DESEMPENHO POR COMPETÊNCIAS               </t>
  </si>
  <si>
    <r>
      <rPr>
        <sz val="11"/>
        <color indexed="8"/>
        <rFont val="Calibri"/>
        <family val="2"/>
      </rPr>
      <t>Por este documento, eu e minha chefia imediata RATIFICAMOS o resultado final das avaliações de metas, responsabilidades e competências verificadas na etapa de</t>
    </r>
    <r>
      <rPr>
        <b/>
        <sz val="11"/>
        <color indexed="8"/>
        <rFont val="Calibri"/>
        <family val="2"/>
      </rPr>
      <t xml:space="preserve"> FORMALIZAÇÃO</t>
    </r>
    <r>
      <rPr>
        <sz val="11"/>
        <color indexed="8"/>
        <rFont val="Calibri"/>
        <family val="2"/>
      </rPr>
      <t xml:space="preserve"> do processo de GESTÃO DO DESEMPENHO POR COMPETÊNCIAS de 2017, conforme descrito abaixo:</t>
    </r>
  </si>
  <si>
    <r>
      <rPr>
        <sz val="11"/>
        <color indexed="8"/>
        <rFont val="Calibri"/>
        <family val="2"/>
      </rPr>
      <t>1. Média dos Resultados das Metas da Equipe (</t>
    </r>
    <r>
      <rPr>
        <b/>
        <sz val="11"/>
        <color indexed="8"/>
        <rFont val="Calibri"/>
        <family val="2"/>
      </rPr>
      <t>RME</t>
    </r>
    <r>
      <rPr>
        <sz val="11"/>
        <color indexed="8"/>
        <rFont val="Calibri"/>
        <family val="2"/>
      </rPr>
      <t xml:space="preserve">) = </t>
    </r>
  </si>
  <si>
    <t>pontos;</t>
  </si>
  <si>
    <r>
      <rPr>
        <sz val="11"/>
        <color indexed="8"/>
        <rFont val="Calibri"/>
        <family val="2"/>
      </rPr>
      <t>2. Resultado da Contribuição do Colaborador para a alcance das metas (</t>
    </r>
    <r>
      <rPr>
        <b/>
        <sz val="11"/>
        <color indexed="8"/>
        <rFont val="Calibri"/>
        <family val="2"/>
      </rPr>
      <t>CCM</t>
    </r>
    <r>
      <rPr>
        <sz val="11"/>
        <color indexed="8"/>
        <rFont val="Calibri"/>
        <family val="2"/>
      </rPr>
      <t xml:space="preserve">) = </t>
    </r>
  </si>
  <si>
    <t>pontos.</t>
  </si>
  <si>
    <r>
      <rPr>
        <sz val="11"/>
        <color indexed="8"/>
        <rFont val="Calibri"/>
        <family val="2"/>
      </rPr>
      <t>3. Resultado das Metas do Colaborador Chefe de Equipe (</t>
    </r>
    <r>
      <rPr>
        <b/>
        <sz val="11"/>
        <color indexed="8"/>
        <rFont val="Calibri"/>
        <family val="2"/>
      </rPr>
      <t>RMC</t>
    </r>
    <r>
      <rPr>
        <b/>
        <sz val="8"/>
        <color indexed="8"/>
        <rFont val="Calibri"/>
        <family val="2"/>
      </rPr>
      <t>CE</t>
    </r>
    <r>
      <rPr>
        <sz val="11"/>
        <color indexed="8"/>
        <rFont val="Calibri"/>
        <family val="2"/>
      </rPr>
      <t>):</t>
    </r>
  </si>
  <si>
    <r>
      <rPr>
        <sz val="11"/>
        <color indexed="8"/>
        <rFont val="Calibri"/>
        <family val="2"/>
      </rPr>
      <t>4. Média do RMC das equipes (</t>
    </r>
    <r>
      <rPr>
        <b/>
        <sz val="11"/>
        <color indexed="8"/>
        <rFont val="Calibri"/>
        <family val="2"/>
      </rPr>
      <t>RMC</t>
    </r>
    <r>
      <rPr>
        <sz val="11"/>
        <color indexed="8"/>
        <rFont val="Calibri"/>
        <family val="2"/>
      </rPr>
      <t xml:space="preserve">) = </t>
    </r>
  </si>
  <si>
    <r>
      <rPr>
        <sz val="11"/>
        <color indexed="8"/>
        <rFont val="Calibri"/>
        <family val="2"/>
      </rPr>
      <t>5. Resultado Final das Notas das Metas do Chefe de  Equipe (</t>
    </r>
    <r>
      <rPr>
        <b/>
        <sz val="11"/>
        <color indexed="8"/>
        <rFont val="Calibri"/>
        <family val="2"/>
      </rPr>
      <t>RMCE</t>
    </r>
    <r>
      <rPr>
        <sz val="11"/>
        <color indexed="8"/>
        <rFont val="Calibri"/>
        <family val="2"/>
      </rPr>
      <t xml:space="preserve">) = </t>
    </r>
  </si>
  <si>
    <t>6. Resultado da avaliação das competências:</t>
  </si>
  <si>
    <t>COMPETÊNCIA</t>
  </si>
  <si>
    <t>LACUNA DE COMPETÊNCIA</t>
  </si>
  <si>
    <t>Tomada de decisão</t>
  </si>
  <si>
    <t>Gestão compartilhada</t>
  </si>
  <si>
    <t>Gestão de equipe multiprofissional</t>
  </si>
  <si>
    <t>Representação institucional</t>
  </si>
  <si>
    <t>Planejamento participativo</t>
  </si>
  <si>
    <r>
      <rPr>
        <sz val="11"/>
        <color indexed="8"/>
        <rFont val="Calibri"/>
        <family val="2"/>
      </rPr>
      <t>Foi realizado</t>
    </r>
    <r>
      <rPr>
        <b/>
        <sz val="11"/>
        <color indexed="8"/>
        <rFont val="Calibri"/>
        <family val="2"/>
      </rPr>
      <t xml:space="preserve"> Monitoramento</t>
    </r>
    <r>
      <rPr>
        <sz val="11"/>
        <color indexed="8"/>
        <rFont val="Calibri"/>
        <family val="2"/>
      </rPr>
      <t xml:space="preserve"> durante o período avaliativo?      (        ) SIM                 (          ) NÃO</t>
    </r>
  </si>
  <si>
    <t>ASSINATURAS:</t>
  </si>
  <si>
    <t>local e data</t>
  </si>
  <si>
    <t xml:space="preserve">Colaborador  </t>
  </si>
  <si>
    <t>Chefia imediata (assinatura e carimbo)</t>
  </si>
  <si>
    <t>______________________________     ________________________________     _______________________________</t>
  </si>
  <si>
    <t xml:space="preserve">                                                                       Demais responsáveis (assinatura e carimbo)</t>
  </si>
  <si>
    <t>Informo que o colaborador recusou-se a assinar o formulário.</t>
  </si>
  <si>
    <t xml:space="preserve">________________________________________ </t>
  </si>
  <si>
    <t>___________________________________________</t>
  </si>
  <si>
    <t>(1ª testemunha)</t>
  </si>
  <si>
    <t>(2ª testemunha)</t>
  </si>
  <si>
    <t>OBS: CASO O COLABORADOR QUEIRA ENTRAR COM RECURSO, DEVERÁ SOLICITAR À ÁREA DE GESTÃO DE PESSOAS A IMPRESSÃO DE SUA AVALIAÇÃO.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</si>
</sst>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%"/>
    <numFmt numFmtId="167" formatCode="_-* #,##0.00_-;\-* #,##0.00_-;_-* \-??_-;_-@_-"/>
    <numFmt numFmtId="168" formatCode="#,##0.00_ ;\-#,##0.00\ "/>
    <numFmt numFmtId="169" formatCode="@"/>
    <numFmt numFmtId="170" formatCode="0.00"/>
    <numFmt numFmtId="171" formatCode="DD/MM/YYYY"/>
    <numFmt numFmtId="172" formatCode="DD/MM/YY;@"/>
    <numFmt numFmtId="173" formatCode="_-* #,##0_-;\-* #,##0_-;_-* \-??_-;_-@_-"/>
  </numFmts>
  <fonts count="8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17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b/>
      <sz val="15"/>
      <name val="Calibri"/>
      <family val="2"/>
    </font>
    <font>
      <sz val="22"/>
      <color indexed="8"/>
      <name val="Arial Black"/>
      <family val="2"/>
    </font>
    <font>
      <sz val="16"/>
      <color indexed="8"/>
      <name val="Calibri"/>
      <family val="2"/>
    </font>
    <font>
      <i/>
      <sz val="20"/>
      <color indexed="8"/>
      <name val="Calibri"/>
      <family val="2"/>
    </font>
    <font>
      <i/>
      <sz val="20"/>
      <color indexed="10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Arial Black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8"/>
      <color indexed="9"/>
      <name val="Calibri"/>
      <family val="2"/>
    </font>
    <font>
      <b/>
      <i/>
      <sz val="22"/>
      <color indexed="8"/>
      <name val="Calibri"/>
      <family val="2"/>
    </font>
    <font>
      <b/>
      <sz val="24"/>
      <color indexed="10"/>
      <name val="Times New Roman"/>
      <family val="1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b/>
      <sz val="22"/>
      <color indexed="10"/>
      <name val="Calibri"/>
      <family val="2"/>
    </font>
    <font>
      <sz val="18"/>
      <name val="Calibri"/>
      <family val="2"/>
    </font>
    <font>
      <sz val="4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3"/>
      <color indexed="17"/>
      <name val="Calibri"/>
      <family val="2"/>
    </font>
    <font>
      <b/>
      <sz val="12"/>
      <color indexed="17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sz val="42"/>
      <color indexed="8"/>
      <name val="Calibri"/>
      <family val="2"/>
    </font>
    <font>
      <sz val="24"/>
      <color indexed="8"/>
      <name val="Calibri"/>
      <family val="2"/>
    </font>
    <font>
      <sz val="40"/>
      <color indexed="8"/>
      <name val="Calibri"/>
      <family val="2"/>
    </font>
    <font>
      <sz val="24"/>
      <color indexed="8"/>
      <name val="Arial Black"/>
      <family val="2"/>
    </font>
    <font>
      <b/>
      <sz val="20"/>
      <color indexed="17"/>
      <name val="Calibri"/>
      <family val="2"/>
    </font>
    <font>
      <b/>
      <sz val="23"/>
      <name val="Calibri"/>
      <family val="2"/>
    </font>
    <font>
      <sz val="22"/>
      <name val="Calibri"/>
      <family val="2"/>
    </font>
    <font>
      <sz val="20"/>
      <color indexed="17"/>
      <name val="Calibri"/>
      <family val="2"/>
    </font>
    <font>
      <sz val="20"/>
      <name val="Calibri"/>
      <family val="2"/>
    </font>
    <font>
      <sz val="40"/>
      <name val="Calibri"/>
      <family val="2"/>
    </font>
    <font>
      <sz val="26"/>
      <name val="Calibri"/>
      <family val="2"/>
    </font>
    <font>
      <sz val="26"/>
      <color indexed="17"/>
      <name val="Calibri"/>
      <family val="2"/>
    </font>
    <font>
      <sz val="12"/>
      <color indexed="17"/>
      <name val="Calibri"/>
      <family val="2"/>
    </font>
    <font>
      <b/>
      <i/>
      <u val="single"/>
      <sz val="16"/>
      <color indexed="17"/>
      <name val="Calibri"/>
      <family val="2"/>
    </font>
    <font>
      <sz val="12"/>
      <color indexed="62"/>
      <name val="Calibri"/>
      <family val="2"/>
    </font>
    <font>
      <sz val="23"/>
      <name val="Calibri"/>
      <family val="2"/>
    </font>
    <font>
      <i/>
      <sz val="23"/>
      <name val="Calibri"/>
      <family val="2"/>
    </font>
    <font>
      <b/>
      <i/>
      <sz val="26"/>
      <name val="Calibri"/>
      <family val="2"/>
    </font>
    <font>
      <i/>
      <sz val="11"/>
      <color indexed="8"/>
      <name val="Calibri"/>
      <family val="2"/>
    </font>
    <font>
      <i/>
      <sz val="16"/>
      <color indexed="17"/>
      <name val="Calibri"/>
      <family val="2"/>
    </font>
    <font>
      <b/>
      <i/>
      <sz val="18"/>
      <color indexed="17"/>
      <name val="Calibri"/>
      <family val="2"/>
    </font>
    <font>
      <i/>
      <sz val="28"/>
      <name val="Calibri"/>
      <family val="2"/>
    </font>
    <font>
      <sz val="28"/>
      <name val="Calibri"/>
      <family val="2"/>
    </font>
    <font>
      <sz val="14"/>
      <name val="Calibri"/>
      <family val="2"/>
    </font>
    <font>
      <b/>
      <sz val="26"/>
      <name val="Calibri"/>
      <family val="2"/>
    </font>
    <font>
      <i/>
      <sz val="18"/>
      <color indexed="17"/>
      <name val="Calibri"/>
      <family val="2"/>
    </font>
    <font>
      <b/>
      <sz val="13"/>
      <name val="Calibri"/>
      <family val="2"/>
    </font>
    <font>
      <i/>
      <sz val="40"/>
      <name val="Calibri"/>
      <family val="2"/>
    </font>
    <font>
      <i/>
      <sz val="48"/>
      <name val="Calibri"/>
      <family val="2"/>
    </font>
    <font>
      <i/>
      <sz val="26"/>
      <name val="Calibri"/>
      <family val="2"/>
    </font>
    <font>
      <b/>
      <sz val="40"/>
      <name val="Calibri"/>
      <family val="2"/>
    </font>
    <font>
      <b/>
      <sz val="23"/>
      <color indexed="8"/>
      <name val="Calibri"/>
      <family val="2"/>
    </font>
    <font>
      <b/>
      <sz val="20"/>
      <color indexed="9"/>
      <name val="Calibri"/>
      <family val="2"/>
    </font>
    <font>
      <b/>
      <sz val="25"/>
      <name val="Calibri"/>
      <family val="2"/>
    </font>
    <font>
      <b/>
      <sz val="42"/>
      <name val="Calibri"/>
      <family val="2"/>
    </font>
    <font>
      <b/>
      <sz val="22"/>
      <color indexed="17"/>
      <name val="Calibri"/>
      <family val="2"/>
    </font>
    <font>
      <i/>
      <sz val="21"/>
      <name val="Calibri"/>
      <family val="2"/>
    </font>
    <font>
      <i/>
      <sz val="22"/>
      <name val="Calibri"/>
      <family val="2"/>
    </font>
    <font>
      <b/>
      <i/>
      <sz val="24"/>
      <name val="Calibri"/>
      <family val="2"/>
    </font>
    <font>
      <b/>
      <i/>
      <sz val="21"/>
      <name val="Calibri"/>
      <family val="2"/>
    </font>
    <font>
      <b/>
      <sz val="48"/>
      <name val="Calibri"/>
      <family val="2"/>
    </font>
    <font>
      <sz val="24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17"/>
      </left>
      <right style="medium">
        <color indexed="17"/>
      </right>
      <top style="medium">
        <color indexed="8"/>
      </top>
      <bottom style="medium">
        <color indexed="8"/>
      </bottom>
    </border>
    <border>
      <left style="medium">
        <color indexed="17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7"/>
      </right>
      <top>
        <color indexed="63"/>
      </top>
      <bottom style="medium">
        <color indexed="8"/>
      </bottom>
    </border>
    <border>
      <left style="thin">
        <color indexed="17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8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8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8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8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17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17"/>
      </left>
      <right style="medium">
        <color indexed="8"/>
      </right>
      <top style="thin">
        <color indexed="17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43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2" borderId="0" xfId="0" applyFont="1" applyFill="1" applyAlignment="1" applyProtection="1">
      <alignment/>
      <protection locked="0"/>
    </xf>
    <xf numFmtId="164" fontId="3" fillId="2" borderId="0" xfId="0" applyFont="1" applyFill="1" applyAlignment="1" applyProtection="1">
      <alignment vertical="center"/>
      <protection/>
    </xf>
    <xf numFmtId="164" fontId="4" fillId="3" borderId="1" xfId="0" applyFont="1" applyFill="1" applyBorder="1" applyAlignment="1" applyProtection="1">
      <alignment horizontal="left" vertical="center" wrapText="1"/>
      <protection locked="0"/>
    </xf>
    <xf numFmtId="164" fontId="2" fillId="2" borderId="0" xfId="0" applyFont="1" applyFill="1" applyAlignment="1" applyProtection="1">
      <alignment horizontal="center"/>
      <protection locked="0"/>
    </xf>
    <xf numFmtId="164" fontId="5" fillId="2" borderId="0" xfId="0" applyFont="1" applyFill="1" applyAlignment="1" applyProtection="1">
      <alignment/>
      <protection locked="0"/>
    </xf>
    <xf numFmtId="164" fontId="5" fillId="2" borderId="0" xfId="0" applyFont="1" applyFill="1" applyAlignment="1" applyProtection="1">
      <alignment horizontal="center"/>
      <protection locked="0"/>
    </xf>
    <xf numFmtId="164" fontId="3" fillId="0" borderId="0" xfId="0" applyFont="1" applyAlignment="1" applyProtection="1">
      <alignment vertical="center"/>
      <protection/>
    </xf>
    <xf numFmtId="164" fontId="6" fillId="3" borderId="1" xfId="0" applyFont="1" applyFill="1" applyBorder="1" applyAlignment="1" applyProtection="1">
      <alignment horizontal="left" vertical="center" wrapText="1"/>
      <protection locked="0"/>
    </xf>
    <xf numFmtId="164" fontId="0" fillId="2" borderId="0" xfId="0" applyFill="1" applyAlignment="1" applyProtection="1">
      <alignment/>
      <protection locked="0"/>
    </xf>
    <xf numFmtId="164" fontId="6" fillId="3" borderId="2" xfId="0" applyFont="1" applyFill="1" applyBorder="1" applyAlignment="1" applyProtection="1">
      <alignment vertical="center" wrapText="1"/>
      <protection locked="0"/>
    </xf>
    <xf numFmtId="164" fontId="6" fillId="3" borderId="3" xfId="0" applyFont="1" applyFill="1" applyBorder="1" applyAlignment="1" applyProtection="1">
      <alignment vertical="center" wrapText="1"/>
      <protection locked="0"/>
    </xf>
    <xf numFmtId="164" fontId="7" fillId="2" borderId="0" xfId="0" applyFont="1" applyFill="1" applyBorder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9" fillId="2" borderId="0" xfId="0" applyFont="1" applyFill="1" applyAlignment="1" applyProtection="1">
      <alignment horizontal="center"/>
      <protection/>
    </xf>
    <xf numFmtId="164" fontId="10" fillId="4" borderId="4" xfId="0" applyFont="1" applyFill="1" applyBorder="1" applyAlignment="1" applyProtection="1">
      <alignment horizontal="center" vertical="center"/>
      <protection/>
    </xf>
    <xf numFmtId="164" fontId="2" fillId="2" borderId="0" xfId="0" applyFont="1" applyFill="1" applyBorder="1" applyAlignment="1" applyProtection="1">
      <alignment vertical="center"/>
      <protection locked="0"/>
    </xf>
    <xf numFmtId="165" fontId="11" fillId="2" borderId="1" xfId="0" applyNumberFormat="1" applyFont="1" applyFill="1" applyBorder="1" applyAlignment="1" applyProtection="1">
      <alignment horizontal="center" vertical="center" wrapText="1"/>
      <protection/>
    </xf>
    <xf numFmtId="165" fontId="12" fillId="2" borderId="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19" applyFont="1" applyFill="1" applyBorder="1" applyAlignment="1" applyProtection="1">
      <alignment/>
      <protection locked="0"/>
    </xf>
    <xf numFmtId="164" fontId="14" fillId="5" borderId="5" xfId="0" applyFont="1" applyFill="1" applyBorder="1" applyAlignment="1" applyProtection="1">
      <alignment horizontal="center" vertical="center"/>
      <protection/>
    </xf>
    <xf numFmtId="164" fontId="11" fillId="3" borderId="5" xfId="0" applyFont="1" applyFill="1" applyBorder="1" applyAlignment="1" applyProtection="1">
      <alignment horizontal="left" vertical="center" wrapText="1"/>
      <protection locked="0"/>
    </xf>
    <xf numFmtId="164" fontId="11" fillId="3" borderId="1" xfId="0" applyFont="1" applyFill="1" applyBorder="1" applyAlignment="1" applyProtection="1">
      <alignment horizontal="left" vertical="center" wrapText="1"/>
      <protection locked="0"/>
    </xf>
    <xf numFmtId="168" fontId="11" fillId="3" borderId="1" xfId="15" applyNumberFormat="1" applyFont="1" applyFill="1" applyBorder="1" applyAlignment="1" applyProtection="1">
      <alignment horizontal="center" vertical="center"/>
      <protection locked="0"/>
    </xf>
    <xf numFmtId="167" fontId="15" fillId="3" borderId="1" xfId="15" applyFont="1" applyFill="1" applyBorder="1" applyAlignment="1" applyProtection="1">
      <alignment horizontal="left" vertical="center" wrapText="1"/>
      <protection locked="0"/>
    </xf>
    <xf numFmtId="164" fontId="14" fillId="5" borderId="1" xfId="0" applyFont="1" applyFill="1" applyBorder="1" applyAlignment="1" applyProtection="1">
      <alignment horizontal="center" vertical="center"/>
      <protection/>
    </xf>
    <xf numFmtId="164" fontId="3" fillId="2" borderId="0" xfId="0" applyFont="1" applyFill="1" applyAlignment="1" applyProtection="1">
      <alignment/>
      <protection/>
    </xf>
    <xf numFmtId="164" fontId="2" fillId="5" borderId="1" xfId="0" applyFont="1" applyFill="1" applyBorder="1" applyAlignment="1" applyProtection="1">
      <alignment horizontal="left" vertical="center" wrapText="1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3" fillId="0" borderId="0" xfId="0" applyFont="1" applyAlignment="1" applyProtection="1">
      <alignment/>
      <protection/>
    </xf>
    <xf numFmtId="164" fontId="14" fillId="2" borderId="0" xfId="0" applyFont="1" applyFill="1" applyBorder="1" applyAlignment="1" applyProtection="1">
      <alignment horizontal="center" vertical="center" wrapText="1"/>
      <protection/>
    </xf>
    <xf numFmtId="164" fontId="10" fillId="4" borderId="6" xfId="0" applyFont="1" applyFill="1" applyBorder="1" applyAlignment="1" applyProtection="1">
      <alignment horizontal="center" vertical="center"/>
      <protection/>
    </xf>
    <xf numFmtId="164" fontId="2" fillId="2" borderId="0" xfId="0" applyFont="1" applyFill="1" applyBorder="1" applyAlignment="1" applyProtection="1">
      <alignment horizontal="center" vertical="center"/>
      <protection/>
    </xf>
    <xf numFmtId="164" fontId="11" fillId="5" borderId="5" xfId="0" applyFont="1" applyFill="1" applyBorder="1" applyAlignment="1" applyProtection="1">
      <alignment horizontal="left" vertical="center" wrapText="1"/>
      <protection/>
    </xf>
    <xf numFmtId="164" fontId="11" fillId="5" borderId="1" xfId="0" applyFont="1" applyFill="1" applyBorder="1" applyAlignment="1" applyProtection="1">
      <alignment horizontal="left" vertical="center" wrapText="1"/>
      <protection/>
    </xf>
    <xf numFmtId="167" fontId="11" fillId="5" borderId="1" xfId="15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 applyProtection="1">
      <alignment vertical="center"/>
      <protection/>
    </xf>
    <xf numFmtId="164" fontId="0" fillId="2" borderId="0" xfId="0" applyFill="1" applyBorder="1" applyAlignment="1" applyProtection="1">
      <alignment vertical="center" wrapText="1"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5" fontId="11" fillId="2" borderId="5" xfId="0" applyNumberFormat="1" applyFont="1" applyFill="1" applyBorder="1" applyAlignment="1" applyProtection="1">
      <alignment horizontal="center" vertical="center" wrapText="1"/>
      <protection/>
    </xf>
    <xf numFmtId="169" fontId="18" fillId="3" borderId="3" xfId="0" applyNumberFormat="1" applyFont="1" applyFill="1" applyBorder="1" applyAlignment="1" applyProtection="1">
      <alignment horizontal="left" vertical="center" wrapText="1"/>
      <protection locked="0"/>
    </xf>
    <xf numFmtId="170" fontId="11" fillId="5" borderId="1" xfId="0" applyNumberFormat="1" applyFont="1" applyFill="1" applyBorder="1" applyAlignment="1" applyProtection="1">
      <alignment horizontal="center" vertical="center" wrapText="1"/>
      <protection/>
    </xf>
    <xf numFmtId="170" fontId="11" fillId="3" borderId="3" xfId="15" applyNumberFormat="1" applyFont="1" applyFill="1" applyBorder="1" applyAlignment="1" applyProtection="1">
      <alignment horizontal="center" vertical="center" wrapText="1"/>
      <protection locked="0"/>
    </xf>
    <xf numFmtId="164" fontId="19" fillId="2" borderId="0" xfId="0" applyFont="1" applyFill="1" applyBorder="1" applyAlignment="1" applyProtection="1">
      <alignment horizontal="center"/>
      <protection/>
    </xf>
    <xf numFmtId="170" fontId="0" fillId="0" borderId="0" xfId="0" applyNumberFormat="1" applyAlignment="1" applyProtection="1">
      <alignment/>
      <protection/>
    </xf>
    <xf numFmtId="164" fontId="20" fillId="2" borderId="7" xfId="0" applyFont="1" applyFill="1" applyBorder="1" applyAlignment="1" applyProtection="1">
      <alignment horizontal="center" vertical="center" wrapText="1"/>
      <protection/>
    </xf>
    <xf numFmtId="170" fontId="18" fillId="6" borderId="6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Fill="1" applyBorder="1" applyAlignment="1" applyProtection="1">
      <alignment/>
      <protection locked="0"/>
    </xf>
    <xf numFmtId="164" fontId="0" fillId="2" borderId="0" xfId="0" applyFill="1" applyBorder="1" applyAlignment="1" applyProtection="1">
      <alignment horizontal="center"/>
      <protection locked="0"/>
    </xf>
    <xf numFmtId="164" fontId="2" fillId="2" borderId="0" xfId="0" applyFont="1" applyFill="1" applyAlignment="1" applyProtection="1">
      <alignment horizontal="center"/>
      <protection/>
    </xf>
    <xf numFmtId="164" fontId="24" fillId="2" borderId="0" xfId="0" applyFont="1" applyFill="1" applyAlignment="1" applyProtection="1">
      <alignment/>
      <protection/>
    </xf>
    <xf numFmtId="169" fontId="25" fillId="5" borderId="1" xfId="0" applyNumberFormat="1" applyFont="1" applyFill="1" applyBorder="1" applyAlignment="1" applyProtection="1">
      <alignment horizontal="left" vertical="center" wrapText="1"/>
      <protection/>
    </xf>
    <xf numFmtId="164" fontId="24" fillId="3" borderId="2" xfId="0" applyFont="1" applyFill="1" applyBorder="1" applyAlignment="1" applyProtection="1">
      <alignment vertical="center"/>
      <protection locked="0"/>
    </xf>
    <xf numFmtId="164" fontId="24" fillId="3" borderId="3" xfId="0" applyFont="1" applyFill="1" applyBorder="1" applyAlignment="1" applyProtection="1">
      <alignment vertical="center"/>
      <protection locked="0"/>
    </xf>
    <xf numFmtId="164" fontId="15" fillId="0" borderId="0" xfId="0" applyFont="1" applyAlignment="1" applyProtection="1">
      <alignment horizontal="center"/>
      <protection locked="0"/>
    </xf>
    <xf numFmtId="171" fontId="24" fillId="3" borderId="2" xfId="0" applyNumberFormat="1" applyFont="1" applyFill="1" applyBorder="1" applyAlignment="1" applyProtection="1">
      <alignment vertical="center"/>
      <protection locked="0"/>
    </xf>
    <xf numFmtId="171" fontId="24" fillId="3" borderId="3" xfId="0" applyNumberFormat="1" applyFont="1" applyFill="1" applyBorder="1" applyAlignment="1" applyProtection="1">
      <alignment vertical="center"/>
      <protection locked="0"/>
    </xf>
    <xf numFmtId="164" fontId="24" fillId="5" borderId="1" xfId="0" applyFont="1" applyFill="1" applyBorder="1" applyAlignment="1" applyProtection="1">
      <alignment horizontal="left" vertical="center" wrapText="1"/>
      <protection/>
    </xf>
    <xf numFmtId="164" fontId="24" fillId="5" borderId="1" xfId="0" applyFont="1" applyFill="1" applyBorder="1" applyAlignment="1" applyProtection="1">
      <alignment horizontal="left" vertical="center"/>
      <protection/>
    </xf>
    <xf numFmtId="164" fontId="24" fillId="3" borderId="1" xfId="0" applyFont="1" applyFill="1" applyBorder="1" applyAlignment="1" applyProtection="1">
      <alignment horizontal="center" vertical="center" wrapText="1"/>
      <protection locked="0"/>
    </xf>
    <xf numFmtId="164" fontId="15" fillId="2" borderId="0" xfId="0" applyFont="1" applyFill="1" applyAlignment="1" applyProtection="1">
      <alignment/>
      <protection locked="0"/>
    </xf>
    <xf numFmtId="164" fontId="17" fillId="0" borderId="0" xfId="0" applyFont="1" applyAlignment="1" applyProtection="1">
      <alignment/>
      <protection locked="0"/>
    </xf>
    <xf numFmtId="164" fontId="17" fillId="0" borderId="0" xfId="0" applyFont="1" applyAlignment="1" applyProtection="1">
      <alignment/>
      <protection/>
    </xf>
    <xf numFmtId="164" fontId="26" fillId="5" borderId="1" xfId="0" applyFont="1" applyFill="1" applyBorder="1" applyAlignment="1" applyProtection="1">
      <alignment horizontal="center" vertical="center" wrapText="1"/>
      <protection/>
    </xf>
    <xf numFmtId="164" fontId="25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4" fillId="2" borderId="0" xfId="0" applyFont="1" applyFill="1" applyBorder="1" applyAlignment="1" applyProtection="1">
      <alignment/>
      <protection/>
    </xf>
    <xf numFmtId="164" fontId="27" fillId="2" borderId="0" xfId="0" applyFont="1" applyFill="1" applyBorder="1" applyAlignment="1" applyProtection="1">
      <alignment/>
      <protection/>
    </xf>
    <xf numFmtId="164" fontId="25" fillId="7" borderId="8" xfId="0" applyFont="1" applyFill="1" applyBorder="1" applyAlignment="1" applyProtection="1">
      <alignment horizontal="center" vertical="center" wrapText="1"/>
      <protection/>
    </xf>
    <xf numFmtId="164" fontId="24" fillId="7" borderId="9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4" fontId="0" fillId="0" borderId="0" xfId="0" applyAlignment="1" applyProtection="1">
      <alignment horizontal="center" vertical="center"/>
      <protection locked="0"/>
    </xf>
    <xf numFmtId="164" fontId="15" fillId="2" borderId="10" xfId="0" applyFont="1" applyFill="1" applyBorder="1" applyAlignment="1" applyProtection="1">
      <alignment horizontal="left" vertical="center"/>
      <protection/>
    </xf>
    <xf numFmtId="164" fontId="15" fillId="2" borderId="11" xfId="0" applyFont="1" applyFill="1" applyBorder="1" applyAlignment="1" applyProtection="1">
      <alignment horizontal="center" vertical="center"/>
      <protection/>
    </xf>
    <xf numFmtId="164" fontId="15" fillId="2" borderId="12" xfId="0" applyFont="1" applyFill="1" applyBorder="1" applyAlignment="1" applyProtection="1">
      <alignment horizontal="center" vertical="center"/>
      <protection/>
    </xf>
    <xf numFmtId="164" fontId="14" fillId="2" borderId="0" xfId="0" applyFont="1" applyFill="1" applyBorder="1" applyAlignment="1" applyProtection="1">
      <alignment horizontal="center" vertical="center"/>
      <protection/>
    </xf>
    <xf numFmtId="164" fontId="0" fillId="2" borderId="0" xfId="0" applyFill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15" fillId="2" borderId="13" xfId="0" applyFont="1" applyFill="1" applyBorder="1" applyAlignment="1" applyProtection="1">
      <alignment horizontal="left" vertical="center"/>
      <protection/>
    </xf>
    <xf numFmtId="164" fontId="15" fillId="2" borderId="14" xfId="0" applyFont="1" applyFill="1" applyBorder="1" applyAlignment="1" applyProtection="1">
      <alignment horizontal="center" vertical="center"/>
      <protection/>
    </xf>
    <xf numFmtId="164" fontId="15" fillId="2" borderId="15" xfId="0" applyFont="1" applyFill="1" applyBorder="1" applyAlignment="1" applyProtection="1">
      <alignment horizontal="center" vertical="center"/>
      <protection/>
    </xf>
    <xf numFmtId="164" fontId="3" fillId="2" borderId="16" xfId="0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14" fillId="2" borderId="0" xfId="0" applyFont="1" applyFill="1" applyBorder="1" applyAlignment="1" applyProtection="1">
      <alignment/>
      <protection/>
    </xf>
    <xf numFmtId="164" fontId="7" fillId="2" borderId="6" xfId="0" applyFont="1" applyFill="1" applyBorder="1" applyAlignment="1" applyProtection="1">
      <alignment horizontal="center" vertical="center"/>
      <protection/>
    </xf>
    <xf numFmtId="164" fontId="7" fillId="0" borderId="6" xfId="0" applyFont="1" applyBorder="1" applyAlignment="1" applyProtection="1">
      <alignment horizontal="center" vertical="center" wrapText="1"/>
      <protection/>
    </xf>
    <xf numFmtId="164" fontId="7" fillId="0" borderId="6" xfId="0" applyFont="1" applyBorder="1" applyAlignment="1" applyProtection="1">
      <alignment horizontal="center" vertical="center"/>
      <protection/>
    </xf>
    <xf numFmtId="164" fontId="18" fillId="3" borderId="17" xfId="0" applyFont="1" applyFill="1" applyBorder="1" applyAlignment="1" applyProtection="1">
      <alignment horizontal="center" vertical="center"/>
      <protection locked="0"/>
    </xf>
    <xf numFmtId="164" fontId="29" fillId="5" borderId="18" xfId="0" applyFont="1" applyFill="1" applyBorder="1" applyAlignment="1" applyProtection="1">
      <alignment horizontal="left" vertical="center" wrapText="1"/>
      <protection/>
    </xf>
    <xf numFmtId="164" fontId="26" fillId="0" borderId="5" xfId="0" applyFont="1" applyBorder="1" applyAlignment="1" applyProtection="1">
      <alignment horizontal="center" vertical="center"/>
      <protection/>
    </xf>
    <xf numFmtId="164" fontId="29" fillId="3" borderId="5" xfId="0" applyFont="1" applyFill="1" applyBorder="1" applyAlignment="1" applyProtection="1">
      <alignment horizontal="left" vertical="center" wrapText="1"/>
      <protection locked="0"/>
    </xf>
    <xf numFmtId="164" fontId="30" fillId="3" borderId="5" xfId="0" applyFont="1" applyFill="1" applyBorder="1" applyAlignment="1" applyProtection="1">
      <alignment horizontal="center" vertical="center"/>
      <protection locked="0"/>
    </xf>
    <xf numFmtId="171" fontId="29" fillId="3" borderId="19" xfId="0" applyNumberFormat="1" applyFont="1" applyFill="1" applyBorder="1" applyAlignment="1" applyProtection="1">
      <alignment horizontal="center" vertical="center"/>
      <protection locked="0"/>
    </xf>
    <xf numFmtId="164" fontId="26" fillId="0" borderId="1" xfId="0" applyFont="1" applyBorder="1" applyAlignment="1" applyProtection="1">
      <alignment horizontal="center" vertical="center"/>
      <protection/>
    </xf>
    <xf numFmtId="164" fontId="29" fillId="3" borderId="1" xfId="0" applyFont="1" applyFill="1" applyBorder="1" applyAlignment="1" applyProtection="1">
      <alignment horizontal="left" vertical="center" wrapText="1"/>
      <protection locked="0"/>
    </xf>
    <xf numFmtId="164" fontId="30" fillId="3" borderId="1" xfId="0" applyFont="1" applyFill="1" applyBorder="1" applyAlignment="1" applyProtection="1">
      <alignment horizontal="center" vertical="center"/>
      <protection locked="0"/>
    </xf>
    <xf numFmtId="171" fontId="29" fillId="3" borderId="12" xfId="0" applyNumberFormat="1" applyFont="1" applyFill="1" applyBorder="1" applyAlignment="1" applyProtection="1">
      <alignment horizontal="center" vertical="center"/>
      <protection locked="0"/>
    </xf>
    <xf numFmtId="164" fontId="29" fillId="3" borderId="20" xfId="0" applyFont="1" applyFill="1" applyBorder="1" applyAlignment="1" applyProtection="1">
      <alignment horizontal="left" vertical="center" wrapText="1"/>
      <protection locked="0"/>
    </xf>
    <xf numFmtId="164" fontId="26" fillId="0" borderId="21" xfId="0" applyFont="1" applyBorder="1" applyAlignment="1" applyProtection="1">
      <alignment horizontal="center" vertical="center"/>
      <protection/>
    </xf>
    <xf numFmtId="164" fontId="29" fillId="3" borderId="22" xfId="0" applyFont="1" applyFill="1" applyBorder="1" applyAlignment="1" applyProtection="1">
      <alignment horizontal="left" vertical="center" wrapText="1"/>
      <protection locked="0"/>
    </xf>
    <xf numFmtId="164" fontId="30" fillId="3" borderId="23" xfId="0" applyFont="1" applyFill="1" applyBorder="1" applyAlignment="1" applyProtection="1">
      <alignment horizontal="center" vertical="center"/>
      <protection locked="0"/>
    </xf>
    <xf numFmtId="164" fontId="30" fillId="3" borderId="22" xfId="0" applyFont="1" applyFill="1" applyBorder="1" applyAlignment="1" applyProtection="1">
      <alignment horizontal="center" vertical="center"/>
      <protection locked="0"/>
    </xf>
    <xf numFmtId="164" fontId="30" fillId="3" borderId="21" xfId="0" applyFont="1" applyFill="1" applyBorder="1" applyAlignment="1" applyProtection="1">
      <alignment horizontal="center" vertical="center"/>
      <protection locked="0"/>
    </xf>
    <xf numFmtId="171" fontId="29" fillId="3" borderId="24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 horizontal="center" vertical="center"/>
      <protection/>
    </xf>
    <xf numFmtId="164" fontId="31" fillId="2" borderId="0" xfId="0" applyFont="1" applyFill="1" applyBorder="1" applyAlignment="1" applyProtection="1">
      <alignment horizontal="left" vertical="center" wrapText="1"/>
      <protection/>
    </xf>
    <xf numFmtId="164" fontId="32" fillId="2" borderId="0" xfId="0" applyFont="1" applyFill="1" applyBorder="1" applyAlignment="1" applyProtection="1">
      <alignment horizontal="left" vertical="center" wrapText="1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31" fillId="2" borderId="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 locked="0"/>
    </xf>
    <xf numFmtId="164" fontId="7" fillId="2" borderId="25" xfId="0" applyFont="1" applyFill="1" applyBorder="1" applyAlignment="1" applyProtection="1">
      <alignment horizontal="center" vertical="center"/>
      <protection/>
    </xf>
    <xf numFmtId="164" fontId="7" fillId="2" borderId="26" xfId="0" applyFont="1" applyFill="1" applyBorder="1" applyAlignment="1" applyProtection="1">
      <alignment horizontal="center" vertical="center"/>
      <protection/>
    </xf>
    <xf numFmtId="164" fontId="7" fillId="0" borderId="26" xfId="0" applyFont="1" applyBorder="1" applyAlignment="1" applyProtection="1">
      <alignment horizontal="center" vertical="center"/>
      <protection/>
    </xf>
    <xf numFmtId="164" fontId="7" fillId="0" borderId="27" xfId="0" applyFont="1" applyBorder="1" applyAlignment="1" applyProtection="1">
      <alignment horizontal="center" vertical="center"/>
      <protection/>
    </xf>
    <xf numFmtId="164" fontId="26" fillId="5" borderId="18" xfId="0" applyFont="1" applyFill="1" applyBorder="1" applyAlignment="1" applyProtection="1">
      <alignment horizontal="left" vertical="center" wrapText="1"/>
      <protection/>
    </xf>
    <xf numFmtId="164" fontId="29" fillId="3" borderId="12" xfId="0" applyFont="1" applyFill="1" applyBorder="1" applyAlignment="1" applyProtection="1">
      <alignment horizontal="center" vertical="center"/>
      <protection locked="0"/>
    </xf>
    <xf numFmtId="164" fontId="29" fillId="3" borderId="24" xfId="0" applyFont="1" applyFill="1" applyBorder="1" applyAlignment="1" applyProtection="1">
      <alignment horizontal="center" vertical="center"/>
      <protection locked="0"/>
    </xf>
    <xf numFmtId="164" fontId="26" fillId="3" borderId="28" xfId="0" applyFont="1" applyFill="1" applyBorder="1" applyAlignment="1" applyProtection="1">
      <alignment horizontal="center" vertical="center"/>
      <protection locked="0"/>
    </xf>
    <xf numFmtId="164" fontId="26" fillId="5" borderId="29" xfId="0" applyFont="1" applyFill="1" applyBorder="1" applyAlignment="1" applyProtection="1">
      <alignment horizontal="left" vertical="center" wrapText="1"/>
      <protection/>
    </xf>
    <xf numFmtId="164" fontId="26" fillId="5" borderId="30" xfId="0" applyFont="1" applyFill="1" applyBorder="1" applyAlignment="1" applyProtection="1">
      <alignment horizontal="left" vertical="center" wrapText="1"/>
      <protection/>
    </xf>
    <xf numFmtId="164" fontId="29" fillId="3" borderId="31" xfId="0" applyFont="1" applyFill="1" applyBorder="1" applyAlignment="1" applyProtection="1">
      <alignment vertical="center" wrapText="1"/>
      <protection locked="0"/>
    </xf>
    <xf numFmtId="164" fontId="30" fillId="3" borderId="32" xfId="0" applyFont="1" applyFill="1" applyBorder="1" applyAlignment="1" applyProtection="1">
      <alignment horizontal="center" vertical="center"/>
      <protection locked="0"/>
    </xf>
    <xf numFmtId="164" fontId="29" fillId="3" borderId="33" xfId="0" applyFont="1" applyFill="1" applyBorder="1" applyAlignment="1" applyProtection="1">
      <alignment horizontal="center" vertical="center"/>
      <protection locked="0"/>
    </xf>
    <xf numFmtId="164" fontId="29" fillId="3" borderId="34" xfId="0" applyFont="1" applyFill="1" applyBorder="1" applyAlignment="1" applyProtection="1">
      <alignment vertical="center" wrapText="1"/>
      <protection locked="0"/>
    </xf>
    <xf numFmtId="164" fontId="30" fillId="3" borderId="35" xfId="0" applyFont="1" applyFill="1" applyBorder="1" applyAlignment="1" applyProtection="1">
      <alignment horizontal="center" vertical="center"/>
      <protection locked="0"/>
    </xf>
    <xf numFmtId="164" fontId="29" fillId="3" borderId="36" xfId="0" applyFont="1" applyFill="1" applyBorder="1" applyAlignment="1" applyProtection="1">
      <alignment horizontal="center" vertical="center"/>
      <protection locked="0"/>
    </xf>
    <xf numFmtId="164" fontId="29" fillId="3" borderId="34" xfId="0" applyFont="1" applyFill="1" applyBorder="1" applyAlignment="1" applyProtection="1">
      <alignment horizontal="left" vertical="center" wrapText="1"/>
      <protection locked="0"/>
    </xf>
    <xf numFmtId="164" fontId="29" fillId="3" borderId="37" xfId="0" applyFont="1" applyFill="1" applyBorder="1" applyAlignment="1" applyProtection="1">
      <alignment horizontal="left" vertical="center" wrapText="1"/>
      <protection locked="0"/>
    </xf>
    <xf numFmtId="164" fontId="30" fillId="3" borderId="38" xfId="0" applyFont="1" applyFill="1" applyBorder="1" applyAlignment="1" applyProtection="1">
      <alignment horizontal="center" vertical="center"/>
      <protection locked="0"/>
    </xf>
    <xf numFmtId="164" fontId="29" fillId="3" borderId="39" xfId="0" applyFont="1" applyFill="1" applyBorder="1" applyAlignment="1" applyProtection="1">
      <alignment horizontal="center" vertical="center"/>
      <protection locked="0"/>
    </xf>
    <xf numFmtId="164" fontId="30" fillId="3" borderId="40" xfId="0" applyFont="1" applyFill="1" applyBorder="1" applyAlignment="1" applyProtection="1">
      <alignment horizontal="center" vertical="center"/>
      <protection locked="0"/>
    </xf>
    <xf numFmtId="164" fontId="30" fillId="3" borderId="41" xfId="0" applyFont="1" applyFill="1" applyBorder="1" applyAlignment="1" applyProtection="1">
      <alignment horizontal="center" vertical="center"/>
      <protection locked="0"/>
    </xf>
    <xf numFmtId="164" fontId="30" fillId="3" borderId="42" xfId="0" applyFont="1" applyFill="1" applyBorder="1" applyAlignment="1" applyProtection="1">
      <alignment horizontal="center" vertical="center"/>
      <protection locked="0"/>
    </xf>
    <xf numFmtId="164" fontId="29" fillId="3" borderId="43" xfId="0" applyFont="1" applyFill="1" applyBorder="1" applyAlignment="1" applyProtection="1">
      <alignment horizontal="center" vertical="center"/>
      <protection locked="0"/>
    </xf>
    <xf numFmtId="164" fontId="33" fillId="0" borderId="0" xfId="0" applyFont="1" applyBorder="1" applyAlignment="1" applyProtection="1">
      <alignment vertical="center" wrapText="1"/>
      <protection locked="0"/>
    </xf>
    <xf numFmtId="164" fontId="34" fillId="0" borderId="0" xfId="0" applyFont="1" applyBorder="1" applyAlignment="1" applyProtection="1">
      <alignment horizontal="center" vertical="center"/>
      <protection locked="0"/>
    </xf>
    <xf numFmtId="164" fontId="35" fillId="7" borderId="44" xfId="0" applyFont="1" applyFill="1" applyBorder="1" applyAlignment="1" applyProtection="1">
      <alignment horizontal="center" vertical="center" wrapText="1"/>
      <protection/>
    </xf>
    <xf numFmtId="164" fontId="36" fillId="7" borderId="25" xfId="0" applyFont="1" applyFill="1" applyBorder="1" applyAlignment="1" applyProtection="1">
      <alignment horizontal="left" vertical="center"/>
      <protection/>
    </xf>
    <xf numFmtId="164" fontId="36" fillId="7" borderId="45" xfId="0" applyFont="1" applyFill="1" applyBorder="1" applyAlignment="1" applyProtection="1">
      <alignment horizontal="left" vertical="center"/>
      <protection/>
    </xf>
    <xf numFmtId="164" fontId="36" fillId="7" borderId="6" xfId="0" applyFont="1" applyFill="1" applyBorder="1" applyAlignment="1" applyProtection="1">
      <alignment horizontal="center" vertical="center"/>
      <protection/>
    </xf>
    <xf numFmtId="164" fontId="36" fillId="7" borderId="6" xfId="0" applyFont="1" applyFill="1" applyBorder="1" applyAlignment="1" applyProtection="1">
      <alignment horizontal="center" vertical="center" wrapText="1"/>
      <protection/>
    </xf>
    <xf numFmtId="164" fontId="36" fillId="8" borderId="46" xfId="0" applyFont="1" applyFill="1" applyBorder="1" applyAlignment="1" applyProtection="1">
      <alignment horizontal="left" vertical="center" wrapText="1"/>
      <protection/>
    </xf>
    <xf numFmtId="164" fontId="37" fillId="3" borderId="2" xfId="0" applyFont="1" applyFill="1" applyBorder="1" applyAlignment="1" applyProtection="1">
      <alignment horizontal="center" vertical="center"/>
      <protection locked="0"/>
    </xf>
    <xf numFmtId="164" fontId="37" fillId="3" borderId="47" xfId="0" applyFont="1" applyFill="1" applyBorder="1" applyAlignment="1" applyProtection="1">
      <alignment horizontal="center" vertical="center"/>
      <protection locked="0"/>
    </xf>
    <xf numFmtId="164" fontId="37" fillId="3" borderId="11" xfId="0" applyFont="1" applyFill="1" applyBorder="1" applyAlignment="1" applyProtection="1">
      <alignment horizontal="center" vertical="center"/>
      <protection locked="0"/>
    </xf>
    <xf numFmtId="164" fontId="38" fillId="0" borderId="0" xfId="0" applyFont="1" applyAlignment="1" applyProtection="1">
      <alignment/>
      <protection locked="0"/>
    </xf>
    <xf numFmtId="164" fontId="8" fillId="8" borderId="10" xfId="0" applyFont="1" applyFill="1" applyBorder="1" applyAlignment="1" applyProtection="1">
      <alignment horizontal="left" vertical="center" wrapText="1"/>
      <protection/>
    </xf>
    <xf numFmtId="164" fontId="37" fillId="3" borderId="1" xfId="0" applyFont="1" applyFill="1" applyBorder="1" applyAlignment="1" applyProtection="1">
      <alignment horizontal="center" vertical="center"/>
      <protection locked="0"/>
    </xf>
    <xf numFmtId="164" fontId="37" fillId="3" borderId="3" xfId="0" applyFont="1" applyFill="1" applyBorder="1" applyAlignment="1" applyProtection="1">
      <alignment horizontal="center" vertical="center"/>
      <protection locked="0"/>
    </xf>
    <xf numFmtId="164" fontId="8" fillId="8" borderId="13" xfId="0" applyFont="1" applyFill="1" applyBorder="1" applyAlignment="1" applyProtection="1">
      <alignment horizontal="left" vertical="center" wrapText="1"/>
      <protection/>
    </xf>
    <xf numFmtId="164" fontId="39" fillId="2" borderId="0" xfId="0" applyFont="1" applyFill="1" applyBorder="1" applyAlignment="1" applyProtection="1">
      <alignment horizontal="center" vertical="center"/>
      <protection locked="0"/>
    </xf>
    <xf numFmtId="164" fontId="7" fillId="2" borderId="0" xfId="0" applyFont="1" applyFill="1" applyBorder="1" applyAlignment="1" applyProtection="1">
      <alignment horizontal="left" vertical="center"/>
      <protection/>
    </xf>
    <xf numFmtId="169" fontId="24" fillId="5" borderId="1" xfId="0" applyNumberFormat="1" applyFont="1" applyFill="1" applyBorder="1" applyAlignment="1" applyProtection="1">
      <alignment horizontal="left" vertical="center"/>
      <protection/>
    </xf>
    <xf numFmtId="164" fontId="15" fillId="0" borderId="0" xfId="0" applyFont="1" applyAlignment="1" applyProtection="1">
      <alignment horizontal="center"/>
      <protection/>
    </xf>
    <xf numFmtId="172" fontId="24" fillId="5" borderId="1" xfId="0" applyNumberFormat="1" applyFont="1" applyFill="1" applyBorder="1" applyAlignment="1" applyProtection="1">
      <alignment horizontal="left" vertical="center"/>
      <protection/>
    </xf>
    <xf numFmtId="164" fontId="15" fillId="2" borderId="0" xfId="0" applyFont="1" applyFill="1" applyAlignment="1" applyProtection="1">
      <alignment/>
      <protection/>
    </xf>
    <xf numFmtId="164" fontId="10" fillId="2" borderId="0" xfId="0" applyFont="1" applyFill="1" applyBorder="1" applyAlignment="1" applyProtection="1">
      <alignment horizontal="center" vertical="center"/>
      <protection/>
    </xf>
    <xf numFmtId="164" fontId="6" fillId="4" borderId="6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vertical="center"/>
      <protection locked="0"/>
    </xf>
    <xf numFmtId="164" fontId="26" fillId="5" borderId="48" xfId="0" applyFont="1" applyFill="1" applyBorder="1" applyAlignment="1" applyProtection="1">
      <alignment horizontal="center" vertical="center"/>
      <protection/>
    </xf>
    <xf numFmtId="164" fontId="29" fillId="5" borderId="5" xfId="0" applyFont="1" applyFill="1" applyBorder="1" applyAlignment="1" applyProtection="1">
      <alignment horizontal="left" vertical="center" wrapText="1"/>
      <protection/>
    </xf>
    <xf numFmtId="164" fontId="29" fillId="3" borderId="47" xfId="0" applyFont="1" applyFill="1" applyBorder="1" applyAlignment="1" applyProtection="1">
      <alignment horizontal="left" vertical="center" wrapText="1"/>
      <protection locked="0"/>
    </xf>
    <xf numFmtId="164" fontId="4" fillId="5" borderId="1" xfId="0" applyFont="1" applyFill="1" applyBorder="1" applyAlignment="1" applyProtection="1">
      <alignment horizontal="center" vertical="center"/>
      <protection/>
    </xf>
    <xf numFmtId="171" fontId="29" fillId="3" borderId="33" xfId="0" applyNumberFormat="1" applyFont="1" applyFill="1" applyBorder="1" applyAlignment="1" applyProtection="1">
      <alignment horizontal="center" vertical="center"/>
      <protection locked="0"/>
    </xf>
    <xf numFmtId="164" fontId="26" fillId="5" borderId="49" xfId="0" applyFont="1" applyFill="1" applyBorder="1" applyAlignment="1" applyProtection="1">
      <alignment horizontal="center" vertical="center"/>
      <protection/>
    </xf>
    <xf numFmtId="164" fontId="29" fillId="5" borderId="1" xfId="0" applyFont="1" applyFill="1" applyBorder="1" applyAlignment="1" applyProtection="1">
      <alignment horizontal="left" vertical="center" wrapText="1"/>
      <protection/>
    </xf>
    <xf numFmtId="164" fontId="26" fillId="5" borderId="50" xfId="0" applyFont="1" applyFill="1" applyBorder="1" applyAlignment="1" applyProtection="1">
      <alignment horizontal="center" vertical="center"/>
      <protection/>
    </xf>
    <xf numFmtId="164" fontId="29" fillId="5" borderId="22" xfId="0" applyFont="1" applyFill="1" applyBorder="1" applyAlignment="1" applyProtection="1">
      <alignment horizontal="left" vertical="center" wrapText="1"/>
      <protection/>
    </xf>
    <xf numFmtId="164" fontId="4" fillId="5" borderId="22" xfId="0" applyFont="1" applyFill="1" applyBorder="1" applyAlignment="1" applyProtection="1">
      <alignment horizontal="center" vertical="center"/>
      <protection/>
    </xf>
    <xf numFmtId="164" fontId="29" fillId="3" borderId="51" xfId="0" applyFont="1" applyFill="1" applyBorder="1" applyAlignment="1" applyProtection="1">
      <alignment horizontal="center" vertical="center"/>
      <protection locked="0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9" fillId="2" borderId="0" xfId="0" applyFont="1" applyFill="1" applyBorder="1" applyAlignment="1" applyProtection="1">
      <alignment horizontal="left" vertical="center" wrapText="1"/>
      <protection/>
    </xf>
    <xf numFmtId="164" fontId="4" fillId="2" borderId="0" xfId="0" applyFont="1" applyFill="1" applyBorder="1" applyAlignment="1" applyProtection="1">
      <alignment horizontal="left" vertical="center" wrapText="1"/>
      <protection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29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 horizontal="left" vertical="center" wrapText="1"/>
      <protection/>
    </xf>
    <xf numFmtId="164" fontId="31" fillId="2" borderId="0" xfId="0" applyFont="1" applyFill="1" applyBorder="1" applyAlignment="1" applyProtection="1">
      <alignment/>
      <protection/>
    </xf>
    <xf numFmtId="164" fontId="18" fillId="0" borderId="0" xfId="0" applyFont="1" applyAlignment="1" applyProtection="1">
      <alignment/>
      <protection locked="0"/>
    </xf>
    <xf numFmtId="164" fontId="26" fillId="5" borderId="8" xfId="0" applyFont="1" applyFill="1" applyBorder="1" applyAlignment="1" applyProtection="1">
      <alignment horizontal="center" vertical="center"/>
      <protection/>
    </xf>
    <xf numFmtId="164" fontId="29" fillId="5" borderId="20" xfId="0" applyFont="1" applyFill="1" applyBorder="1" applyAlignment="1" applyProtection="1">
      <alignment horizontal="left" vertical="center" wrapText="1"/>
      <protection/>
    </xf>
    <xf numFmtId="164" fontId="29" fillId="3" borderId="52" xfId="0" applyFont="1" applyFill="1" applyBorder="1" applyAlignment="1" applyProtection="1">
      <alignment horizontal="left" vertical="center" wrapText="1"/>
      <protection locked="0"/>
    </xf>
    <xf numFmtId="164" fontId="4" fillId="5" borderId="20" xfId="0" applyFont="1" applyFill="1" applyBorder="1" applyAlignment="1" applyProtection="1">
      <alignment horizontal="center" vertical="center"/>
      <protection/>
    </xf>
    <xf numFmtId="164" fontId="4" fillId="5" borderId="5" xfId="0" applyFont="1" applyFill="1" applyBorder="1" applyAlignment="1" applyProtection="1">
      <alignment horizontal="center" vertical="center"/>
      <protection/>
    </xf>
    <xf numFmtId="164" fontId="29" fillId="3" borderId="53" xfId="0" applyFont="1" applyFill="1" applyBorder="1" applyAlignment="1" applyProtection="1">
      <alignment horizontal="center" vertical="center"/>
      <protection locked="0"/>
    </xf>
    <xf numFmtId="164" fontId="29" fillId="3" borderId="18" xfId="0" applyFont="1" applyFill="1" applyBorder="1" applyAlignment="1" applyProtection="1">
      <alignment horizontal="left" vertical="center" wrapText="1"/>
      <protection locked="0"/>
    </xf>
    <xf numFmtId="164" fontId="40" fillId="4" borderId="6" xfId="0" applyFont="1" applyFill="1" applyBorder="1" applyAlignment="1" applyProtection="1">
      <alignment horizontal="center" vertical="center"/>
      <protection/>
    </xf>
    <xf numFmtId="164" fontId="18" fillId="0" borderId="0" xfId="0" applyFont="1" applyAlignment="1" applyProtection="1">
      <alignment vertical="center"/>
      <protection locked="0"/>
    </xf>
    <xf numFmtId="164" fontId="25" fillId="5" borderId="2" xfId="0" applyNumberFormat="1" applyFont="1" applyFill="1" applyBorder="1" applyAlignment="1" applyProtection="1">
      <alignment horizontal="left" vertical="center" wrapText="1"/>
      <protection/>
    </xf>
    <xf numFmtId="169" fontId="41" fillId="5" borderId="11" xfId="0" applyNumberFormat="1" applyFont="1" applyFill="1" applyBorder="1" applyAlignment="1" applyProtection="1">
      <alignment vertical="center" wrapText="1"/>
      <protection/>
    </xf>
    <xf numFmtId="169" fontId="41" fillId="5" borderId="3" xfId="0" applyNumberFormat="1" applyFont="1" applyFill="1" applyBorder="1" applyAlignment="1" applyProtection="1">
      <alignment vertical="center" wrapText="1"/>
      <protection/>
    </xf>
    <xf numFmtId="164" fontId="15" fillId="0" borderId="0" xfId="0" applyFont="1" applyAlignment="1" applyProtection="1">
      <alignment/>
      <protection/>
    </xf>
    <xf numFmtId="164" fontId="35" fillId="7" borderId="1" xfId="0" applyFont="1" applyFill="1" applyBorder="1" applyAlignment="1" applyProtection="1">
      <alignment horizontal="center" vertical="center"/>
      <protection/>
    </xf>
    <xf numFmtId="164" fontId="41" fillId="2" borderId="0" xfId="0" applyFont="1" applyFill="1" applyBorder="1" applyAlignment="1" applyProtection="1">
      <alignment vertical="center"/>
      <protection/>
    </xf>
    <xf numFmtId="164" fontId="15" fillId="0" borderId="0" xfId="0" applyFont="1" applyAlignment="1" applyProtection="1">
      <alignment/>
      <protection locked="0"/>
    </xf>
    <xf numFmtId="164" fontId="42" fillId="7" borderId="1" xfId="0" applyFont="1" applyFill="1" applyBorder="1" applyAlignment="1" applyProtection="1">
      <alignment horizontal="center" vertical="center"/>
      <protection/>
    </xf>
    <xf numFmtId="164" fontId="43" fillId="2" borderId="1" xfId="0" applyFont="1" applyFill="1" applyBorder="1" applyAlignment="1" applyProtection="1">
      <alignment vertical="center"/>
      <protection/>
    </xf>
    <xf numFmtId="164" fontId="43" fillId="2" borderId="1" xfId="0" applyFont="1" applyFill="1" applyBorder="1" applyAlignment="1" applyProtection="1">
      <alignment horizontal="center" vertical="center"/>
      <protection/>
    </xf>
    <xf numFmtId="164" fontId="44" fillId="2" borderId="0" xfId="0" applyFont="1" applyFill="1" applyBorder="1" applyAlignment="1" applyProtection="1">
      <alignment horizontal="center" vertical="center"/>
      <protection/>
    </xf>
    <xf numFmtId="164" fontId="45" fillId="2" borderId="1" xfId="0" applyFont="1" applyFill="1" applyBorder="1" applyAlignment="1" applyProtection="1">
      <alignment horizontal="center" vertical="center" wrapText="1"/>
      <protection/>
    </xf>
    <xf numFmtId="164" fontId="44" fillId="2" borderId="0" xfId="0" applyFont="1" applyFill="1" applyBorder="1" applyAlignment="1" applyProtection="1">
      <alignment vertical="center"/>
      <protection/>
    </xf>
    <xf numFmtId="164" fontId="7" fillId="7" borderId="1" xfId="0" applyFont="1" applyFill="1" applyBorder="1" applyAlignment="1" applyProtection="1">
      <alignment horizontal="center" vertical="center"/>
      <protection/>
    </xf>
    <xf numFmtId="164" fontId="45" fillId="2" borderId="1" xfId="0" applyFont="1" applyFill="1" applyBorder="1" applyAlignment="1" applyProtection="1">
      <alignment horizontal="center" vertical="center"/>
      <protection/>
    </xf>
    <xf numFmtId="164" fontId="15" fillId="0" borderId="0" xfId="0" applyFont="1" applyAlignment="1" applyProtection="1">
      <alignment horizontal="left" wrapText="1"/>
      <protection/>
    </xf>
    <xf numFmtId="164" fontId="7" fillId="0" borderId="54" xfId="0" applyFont="1" applyBorder="1" applyAlignment="1" applyProtection="1">
      <alignment horizontal="center" vertical="center" wrapText="1"/>
      <protection/>
    </xf>
    <xf numFmtId="164" fontId="4" fillId="5" borderId="28" xfId="0" applyFont="1" applyFill="1" applyBorder="1" applyAlignment="1" applyProtection="1">
      <alignment horizontal="center" vertical="center" wrapText="1"/>
      <protection/>
    </xf>
    <xf numFmtId="164" fontId="43" fillId="0" borderId="55" xfId="0" applyFont="1" applyBorder="1" applyAlignment="1" applyProtection="1">
      <alignment horizontal="center" vertical="center" wrapText="1"/>
      <protection/>
    </xf>
    <xf numFmtId="164" fontId="29" fillId="5" borderId="56" xfId="0" applyFont="1" applyFill="1" applyBorder="1" applyAlignment="1" applyProtection="1">
      <alignment vertical="center" wrapText="1"/>
      <protection/>
    </xf>
    <xf numFmtId="170" fontId="46" fillId="3" borderId="5" xfId="0" applyNumberFormat="1" applyFont="1" applyFill="1" applyBorder="1" applyAlignment="1" applyProtection="1">
      <alignment horizontal="center" vertical="center"/>
      <protection locked="0"/>
    </xf>
    <xf numFmtId="164" fontId="46" fillId="3" borderId="56" xfId="0" applyFont="1" applyFill="1" applyBorder="1" applyAlignment="1" applyProtection="1">
      <alignment horizontal="center" vertical="center"/>
      <protection locked="0"/>
    </xf>
    <xf numFmtId="164" fontId="4" fillId="5" borderId="5" xfId="0" applyFont="1" applyFill="1" applyBorder="1" applyAlignment="1" applyProtection="1">
      <alignment horizontal="center" vertical="center" wrapText="1"/>
      <protection/>
    </xf>
    <xf numFmtId="164" fontId="29" fillId="5" borderId="19" xfId="0" applyFont="1" applyFill="1" applyBorder="1" applyAlignment="1" applyProtection="1">
      <alignment horizontal="center" vertical="center"/>
      <protection/>
    </xf>
    <xf numFmtId="170" fontId="47" fillId="4" borderId="57" xfId="0" applyNumberFormat="1" applyFont="1" applyFill="1" applyBorder="1" applyAlignment="1" applyProtection="1">
      <alignment horizontal="center" vertical="center" wrapText="1"/>
      <protection/>
    </xf>
    <xf numFmtId="164" fontId="29" fillId="5" borderId="3" xfId="0" applyFont="1" applyFill="1" applyBorder="1" applyAlignment="1" applyProtection="1">
      <alignment vertical="center" wrapText="1"/>
      <protection/>
    </xf>
    <xf numFmtId="170" fontId="46" fillId="3" borderId="1" xfId="0" applyNumberFormat="1" applyFont="1" applyFill="1" applyBorder="1" applyAlignment="1" applyProtection="1">
      <alignment horizontal="center" vertical="center"/>
      <protection locked="0"/>
    </xf>
    <xf numFmtId="164" fontId="46" fillId="3" borderId="3" xfId="0" applyFont="1" applyFill="1" applyBorder="1" applyAlignment="1" applyProtection="1">
      <alignment horizontal="center" vertical="center"/>
      <protection locked="0"/>
    </xf>
    <xf numFmtId="164" fontId="29" fillId="5" borderId="12" xfId="0" applyFont="1" applyFill="1" applyBorder="1" applyAlignment="1" applyProtection="1">
      <alignment horizontal="center" vertical="center"/>
      <protection/>
    </xf>
    <xf numFmtId="164" fontId="29" fillId="5" borderId="23" xfId="0" applyFont="1" applyFill="1" applyBorder="1" applyAlignment="1" applyProtection="1">
      <alignment vertical="center" wrapText="1"/>
      <protection/>
    </xf>
    <xf numFmtId="170" fontId="46" fillId="3" borderId="22" xfId="0" applyNumberFormat="1" applyFont="1" applyFill="1" applyBorder="1" applyAlignment="1" applyProtection="1">
      <alignment horizontal="center" vertical="center"/>
      <protection locked="0"/>
    </xf>
    <xf numFmtId="164" fontId="46" fillId="3" borderId="23" xfId="0" applyFont="1" applyFill="1" applyBorder="1" applyAlignment="1" applyProtection="1">
      <alignment horizontal="center" vertical="center"/>
      <protection locked="0"/>
    </xf>
    <xf numFmtId="164" fontId="29" fillId="5" borderId="15" xfId="0" applyFont="1" applyFill="1" applyBorder="1" applyAlignment="1" applyProtection="1">
      <alignment horizontal="center" vertical="center"/>
      <protection/>
    </xf>
    <xf numFmtId="165" fontId="48" fillId="2" borderId="0" xfId="0" applyNumberFormat="1" applyFont="1" applyFill="1" applyBorder="1" applyAlignment="1" applyProtection="1">
      <alignment horizontal="center" vertical="center" wrapText="1"/>
      <protection/>
    </xf>
    <xf numFmtId="164" fontId="49" fillId="2" borderId="0" xfId="0" applyFont="1" applyFill="1" applyBorder="1" applyAlignment="1" applyProtection="1">
      <alignment vertical="center" wrapText="1"/>
      <protection/>
    </xf>
    <xf numFmtId="164" fontId="49" fillId="2" borderId="0" xfId="0" applyFont="1" applyFill="1" applyBorder="1" applyAlignment="1" applyProtection="1">
      <alignment horizontal="center" vertical="center"/>
      <protection locked="0"/>
    </xf>
    <xf numFmtId="164" fontId="34" fillId="2" borderId="0" xfId="0" applyFont="1" applyFill="1" applyBorder="1" applyAlignment="1" applyProtection="1">
      <alignment horizontal="center" vertical="center"/>
      <protection/>
    </xf>
    <xf numFmtId="164" fontId="49" fillId="2" borderId="0" xfId="0" applyFont="1" applyFill="1" applyBorder="1" applyAlignment="1" applyProtection="1">
      <alignment horizontal="center" vertical="center" wrapText="1"/>
      <protection locked="0"/>
    </xf>
    <xf numFmtId="164" fontId="34" fillId="2" borderId="0" xfId="0" applyFont="1" applyFill="1" applyBorder="1" applyAlignment="1" applyProtection="1">
      <alignment horizontal="center" vertical="center" wrapText="1"/>
      <protection/>
    </xf>
    <xf numFmtId="173" fontId="48" fillId="0" borderId="0" xfId="15" applyNumberFormat="1" applyFont="1" applyFill="1" applyBorder="1" applyAlignment="1" applyProtection="1">
      <alignment horizontal="center" vertical="center" wrapText="1"/>
      <protection/>
    </xf>
    <xf numFmtId="164" fontId="49" fillId="2" borderId="0" xfId="0" applyFont="1" applyFill="1" applyBorder="1" applyAlignment="1" applyProtection="1">
      <alignment vertical="center"/>
      <protection/>
    </xf>
    <xf numFmtId="164" fontId="49" fillId="2" borderId="0" xfId="0" applyFont="1" applyFill="1" applyBorder="1" applyAlignment="1" applyProtection="1">
      <alignment horizontal="center" vertical="center"/>
      <protection/>
    </xf>
    <xf numFmtId="164" fontId="49" fillId="2" borderId="0" xfId="0" applyFont="1" applyFill="1" applyBorder="1" applyAlignment="1" applyProtection="1">
      <alignment horizontal="left" vertical="center"/>
      <protection locked="0"/>
    </xf>
    <xf numFmtId="164" fontId="50" fillId="2" borderId="0" xfId="0" applyFont="1" applyFill="1" applyBorder="1" applyAlignment="1" applyProtection="1">
      <alignment horizontal="center" vertical="center" wrapText="1"/>
      <protection/>
    </xf>
    <xf numFmtId="164" fontId="26" fillId="0" borderId="0" xfId="0" applyFont="1" applyAlignment="1" applyProtection="1">
      <alignment/>
      <protection/>
    </xf>
    <xf numFmtId="164" fontId="26" fillId="0" borderId="0" xfId="0" applyFont="1" applyAlignment="1" applyProtection="1">
      <alignment/>
      <protection locked="0"/>
    </xf>
    <xf numFmtId="164" fontId="29" fillId="5" borderId="3" xfId="0" applyFont="1" applyFill="1" applyBorder="1" applyAlignment="1" applyProtection="1">
      <alignment vertical="center"/>
      <protection/>
    </xf>
    <xf numFmtId="164" fontId="51" fillId="2" borderId="0" xfId="0" applyFont="1" applyFill="1" applyBorder="1" applyAlignment="1" applyProtection="1">
      <alignment horizontal="center" vertical="center"/>
      <protection/>
    </xf>
    <xf numFmtId="164" fontId="49" fillId="2" borderId="0" xfId="0" applyFont="1" applyFill="1" applyBorder="1" applyAlignment="1" applyProtection="1">
      <alignment horizontal="left" vertical="center"/>
      <protection/>
    </xf>
    <xf numFmtId="165" fontId="52" fillId="2" borderId="58" xfId="0" applyNumberFormat="1" applyFont="1" applyFill="1" applyBorder="1" applyAlignment="1" applyProtection="1">
      <alignment horizontal="left" vertical="center"/>
      <protection/>
    </xf>
    <xf numFmtId="170" fontId="47" fillId="2" borderId="58" xfId="0" applyNumberFormat="1" applyFont="1" applyFill="1" applyBorder="1" applyAlignment="1" applyProtection="1">
      <alignment horizontal="center" vertical="center"/>
      <protection/>
    </xf>
    <xf numFmtId="164" fontId="49" fillId="2" borderId="58" xfId="0" applyFont="1" applyFill="1" applyBorder="1" applyAlignment="1" applyProtection="1">
      <alignment vertical="center"/>
      <protection/>
    </xf>
    <xf numFmtId="164" fontId="52" fillId="2" borderId="58" xfId="0" applyFont="1" applyFill="1" applyBorder="1" applyAlignment="1" applyProtection="1">
      <alignment vertical="center"/>
      <protection/>
    </xf>
    <xf numFmtId="165" fontId="53" fillId="2" borderId="58" xfId="0" applyNumberFormat="1" applyFont="1" applyFill="1" applyBorder="1" applyAlignment="1" applyProtection="1">
      <alignment horizontal="right" vertical="center"/>
      <protection/>
    </xf>
    <xf numFmtId="170" fontId="54" fillId="2" borderId="58" xfId="0" applyNumberFormat="1" applyFont="1" applyFill="1" applyBorder="1" applyAlignment="1" applyProtection="1">
      <alignment horizontal="center" vertical="center"/>
      <protection/>
    </xf>
    <xf numFmtId="164" fontId="49" fillId="2" borderId="0" xfId="0" applyFont="1" applyFill="1" applyBorder="1" applyAlignment="1" applyProtection="1">
      <alignment horizontal="right" vertical="center"/>
      <protection/>
    </xf>
    <xf numFmtId="164" fontId="55" fillId="0" borderId="0" xfId="0" applyFont="1" applyAlignment="1" applyProtection="1">
      <alignment/>
      <protection/>
    </xf>
    <xf numFmtId="165" fontId="56" fillId="2" borderId="0" xfId="0" applyNumberFormat="1" applyFont="1" applyFill="1" applyBorder="1" applyAlignment="1" applyProtection="1">
      <alignment horizontal="right" vertical="center"/>
      <protection/>
    </xf>
    <xf numFmtId="165" fontId="57" fillId="2" borderId="0" xfId="0" applyNumberFormat="1" applyFont="1" applyFill="1" applyBorder="1" applyAlignment="1" applyProtection="1">
      <alignment horizontal="right" vertical="center"/>
      <protection/>
    </xf>
    <xf numFmtId="164" fontId="0" fillId="8" borderId="59" xfId="0" applyFill="1" applyBorder="1" applyAlignment="1" applyProtection="1">
      <alignment horizontal="left" vertical="center"/>
      <protection/>
    </xf>
    <xf numFmtId="164" fontId="0" fillId="8" borderId="16" xfId="0" applyFill="1" applyBorder="1" applyAlignment="1" applyProtection="1">
      <alignment horizontal="left" vertical="center"/>
      <protection/>
    </xf>
    <xf numFmtId="164" fontId="0" fillId="8" borderId="60" xfId="0" applyFill="1" applyBorder="1" applyAlignment="1" applyProtection="1">
      <alignment horizontal="left" vertical="center"/>
      <protection/>
    </xf>
    <xf numFmtId="164" fontId="0" fillId="8" borderId="44" xfId="0" applyFill="1" applyBorder="1" applyAlignment="1" applyProtection="1">
      <alignment horizontal="left" vertical="center"/>
      <protection/>
    </xf>
    <xf numFmtId="164" fontId="0" fillId="8" borderId="58" xfId="0" applyFill="1" applyBorder="1" applyAlignment="1" applyProtection="1">
      <alignment horizontal="left" vertical="center"/>
      <protection/>
    </xf>
    <xf numFmtId="165" fontId="58" fillId="8" borderId="58" xfId="0" applyNumberFormat="1" applyFont="1" applyFill="1" applyBorder="1" applyAlignment="1" applyProtection="1">
      <alignment horizontal="left" vertical="center"/>
      <protection/>
    </xf>
    <xf numFmtId="165" fontId="56" fillId="8" borderId="58" xfId="0" applyNumberFormat="1" applyFont="1" applyFill="1" applyBorder="1" applyAlignment="1" applyProtection="1">
      <alignment horizontal="left" vertical="center"/>
      <protection/>
    </xf>
    <xf numFmtId="170" fontId="61" fillId="8" borderId="58" xfId="0" applyNumberFormat="1" applyFont="1" applyFill="1" applyBorder="1" applyAlignment="1" applyProtection="1">
      <alignment horizontal="left" vertical="center"/>
      <protection/>
    </xf>
    <xf numFmtId="164" fontId="0" fillId="8" borderId="61" xfId="0" applyFill="1" applyBorder="1" applyAlignment="1" applyProtection="1">
      <alignment horizontal="left" vertical="center"/>
      <protection/>
    </xf>
    <xf numFmtId="165" fontId="62" fillId="2" borderId="0" xfId="0" applyNumberFormat="1" applyFont="1" applyFill="1" applyBorder="1" applyAlignment="1" applyProtection="1">
      <alignment horizontal="left" vertical="center"/>
      <protection/>
    </xf>
    <xf numFmtId="165" fontId="56" fillId="2" borderId="0" xfId="0" applyNumberFormat="1" applyFont="1" applyFill="1" applyBorder="1" applyAlignment="1" applyProtection="1">
      <alignment vertical="center"/>
      <protection/>
    </xf>
    <xf numFmtId="165" fontId="57" fillId="2" borderId="0" xfId="0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Alignment="1" applyProtection="1">
      <alignment vertical="center"/>
      <protection/>
    </xf>
    <xf numFmtId="164" fontId="63" fillId="2" borderId="0" xfId="0" applyFont="1" applyFill="1" applyBorder="1" applyAlignment="1" applyProtection="1">
      <alignment vertical="center"/>
      <protection/>
    </xf>
    <xf numFmtId="165" fontId="64" fillId="8" borderId="58" xfId="0" applyNumberFormat="1" applyFont="1" applyFill="1" applyBorder="1" applyAlignment="1" applyProtection="1">
      <alignment horizontal="left" vertical="center"/>
      <protection/>
    </xf>
    <xf numFmtId="164" fontId="0" fillId="8" borderId="58" xfId="0" applyFill="1" applyBorder="1" applyAlignment="1" applyProtection="1">
      <alignment/>
      <protection/>
    </xf>
    <xf numFmtId="170" fontId="67" fillId="8" borderId="58" xfId="0" applyNumberFormat="1" applyFont="1" applyFill="1" applyBorder="1" applyAlignment="1" applyProtection="1">
      <alignment horizontal="center" vertical="center"/>
      <protection/>
    </xf>
    <xf numFmtId="164" fontId="24" fillId="2" borderId="0" xfId="0" applyFont="1" applyFill="1" applyBorder="1" applyAlignment="1" applyProtection="1">
      <alignment vertical="top"/>
      <protection/>
    </xf>
    <xf numFmtId="164" fontId="42" fillId="2" borderId="0" xfId="0" applyFont="1" applyFill="1" applyBorder="1" applyAlignment="1" applyProtection="1">
      <alignment vertical="center"/>
      <protection/>
    </xf>
    <xf numFmtId="164" fontId="25" fillId="2" borderId="0" xfId="0" applyFont="1" applyFill="1" applyBorder="1" applyAlignment="1" applyProtection="1">
      <alignment vertical="center"/>
      <protection/>
    </xf>
    <xf numFmtId="164" fontId="68" fillId="2" borderId="0" xfId="0" applyFont="1" applyFill="1" applyBorder="1" applyAlignment="1" applyProtection="1">
      <alignment vertical="top"/>
      <protection/>
    </xf>
    <xf numFmtId="164" fontId="69" fillId="2" borderId="0" xfId="0" applyFont="1" applyFill="1" applyBorder="1" applyAlignment="1" applyProtection="1">
      <alignment vertical="top"/>
      <protection/>
    </xf>
    <xf numFmtId="164" fontId="69" fillId="2" borderId="0" xfId="0" applyFont="1" applyFill="1" applyBorder="1" applyAlignment="1" applyProtection="1">
      <alignment horizontal="center" vertical="center"/>
      <protection/>
    </xf>
    <xf numFmtId="165" fontId="25" fillId="5" borderId="1" xfId="0" applyNumberFormat="1" applyFont="1" applyFill="1" applyBorder="1" applyAlignment="1" applyProtection="1">
      <alignment horizontal="left" vertical="center" wrapText="1"/>
      <protection/>
    </xf>
    <xf numFmtId="164" fontId="36" fillId="9" borderId="1" xfId="0" applyFont="1" applyFill="1" applyBorder="1" applyAlignment="1" applyProtection="1">
      <alignment horizontal="center" vertical="center"/>
      <protection/>
    </xf>
    <xf numFmtId="164" fontId="38" fillId="2" borderId="1" xfId="0" applyFont="1" applyFill="1" applyBorder="1" applyAlignment="1" applyProtection="1">
      <alignment horizontal="center" vertical="center"/>
      <protection/>
    </xf>
    <xf numFmtId="164" fontId="18" fillId="2" borderId="1" xfId="0" applyFont="1" applyFill="1" applyBorder="1" applyAlignment="1" applyProtection="1">
      <alignment horizontal="center" vertical="center"/>
      <protection/>
    </xf>
    <xf numFmtId="164" fontId="70" fillId="0" borderId="22" xfId="0" applyFont="1" applyBorder="1" applyAlignment="1" applyProtection="1">
      <alignment horizontal="center" vertical="center" wrapText="1"/>
      <protection/>
    </xf>
    <xf numFmtId="164" fontId="70" fillId="2" borderId="23" xfId="0" applyFont="1" applyFill="1" applyBorder="1" applyAlignment="1" applyProtection="1">
      <alignment horizontal="center" vertical="center" wrapText="1"/>
      <protection/>
    </xf>
    <xf numFmtId="164" fontId="70" fillId="2" borderId="22" xfId="0" applyFont="1" applyFill="1" applyBorder="1" applyAlignment="1" applyProtection="1">
      <alignment horizontal="center" vertical="center"/>
      <protection/>
    </xf>
    <xf numFmtId="164" fontId="7" fillId="2" borderId="62" xfId="0" applyFont="1" applyFill="1" applyBorder="1" applyAlignment="1" applyProtection="1">
      <alignment horizontal="justify" vertical="center" wrapText="1"/>
      <protection/>
    </xf>
    <xf numFmtId="164" fontId="7" fillId="5" borderId="62" xfId="0" applyFont="1" applyFill="1" applyBorder="1" applyAlignment="1" applyProtection="1">
      <alignment horizontal="center" vertical="center"/>
      <protection/>
    </xf>
    <xf numFmtId="164" fontId="7" fillId="3" borderId="62" xfId="0" applyFont="1" applyFill="1" applyBorder="1" applyAlignment="1" applyProtection="1">
      <alignment horizontal="center" vertical="center"/>
      <protection locked="0"/>
    </xf>
    <xf numFmtId="164" fontId="4" fillId="5" borderId="62" xfId="0" applyFont="1" applyFill="1" applyBorder="1" applyAlignment="1" applyProtection="1">
      <alignment horizontal="center" vertical="center"/>
      <protection/>
    </xf>
    <xf numFmtId="164" fontId="35" fillId="10" borderId="58" xfId="0" applyFont="1" applyFill="1" applyBorder="1" applyAlignment="1" applyProtection="1">
      <alignment horizontal="center" vertical="center"/>
      <protection/>
    </xf>
    <xf numFmtId="164" fontId="35" fillId="11" borderId="45" xfId="0" applyFont="1" applyFill="1" applyBorder="1" applyAlignment="1" applyProtection="1">
      <alignment horizontal="center" vertical="center"/>
      <protection/>
    </xf>
    <xf numFmtId="164" fontId="35" fillId="4" borderId="45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left" vertical="center"/>
      <protection locked="0"/>
    </xf>
    <xf numFmtId="164" fontId="63" fillId="2" borderId="0" xfId="0" applyFont="1" applyFill="1" applyBorder="1" applyAlignment="1" applyProtection="1">
      <alignment horizontal="left" vertical="top"/>
      <protection locked="0"/>
    </xf>
    <xf numFmtId="164" fontId="25" fillId="2" borderId="0" xfId="0" applyFont="1" applyFill="1" applyBorder="1" applyAlignment="1" applyProtection="1">
      <alignment horizontal="left" vertical="top"/>
      <protection locked="0"/>
    </xf>
    <xf numFmtId="164" fontId="24" fillId="2" borderId="0" xfId="0" applyFont="1" applyFill="1" applyBorder="1" applyAlignment="1" applyProtection="1">
      <alignment horizontal="left" vertical="top"/>
      <protection locked="0"/>
    </xf>
    <xf numFmtId="165" fontId="7" fillId="5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 horizontal="center" vertical="center"/>
      <protection/>
    </xf>
    <xf numFmtId="164" fontId="26" fillId="3" borderId="17" xfId="0" applyFont="1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 horizontal="center" vertical="center"/>
      <protection locked="0"/>
    </xf>
    <xf numFmtId="164" fontId="31" fillId="2" borderId="0" xfId="0" applyFont="1" applyFill="1" applyBorder="1" applyAlignment="1" applyProtection="1">
      <alignment horizontal="left" vertical="center" wrapText="1"/>
      <protection locked="0"/>
    </xf>
    <xf numFmtId="164" fontId="32" fillId="2" borderId="0" xfId="0" applyFont="1" applyFill="1" applyBorder="1" applyAlignment="1" applyProtection="1">
      <alignment horizontal="left" vertical="center" wrapText="1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31" fillId="2" borderId="0" xfId="0" applyFont="1" applyFill="1" applyBorder="1" applyAlignment="1" applyProtection="1">
      <alignment horizontal="center" vertical="center"/>
      <protection locked="0"/>
    </xf>
    <xf numFmtId="164" fontId="71" fillId="3" borderId="5" xfId="0" applyFont="1" applyFill="1" applyBorder="1" applyAlignment="1" applyProtection="1">
      <alignment horizontal="center" vertical="center"/>
      <protection locked="0"/>
    </xf>
    <xf numFmtId="164" fontId="71" fillId="3" borderId="1" xfId="0" applyFont="1" applyFill="1" applyBorder="1" applyAlignment="1" applyProtection="1">
      <alignment horizontal="center" vertical="center"/>
      <protection locked="0"/>
    </xf>
    <xf numFmtId="164" fontId="71" fillId="3" borderId="23" xfId="0" applyFont="1" applyFill="1" applyBorder="1" applyAlignment="1" applyProtection="1">
      <alignment horizontal="center" vertical="center"/>
      <protection locked="0"/>
    </xf>
    <xf numFmtId="164" fontId="71" fillId="3" borderId="22" xfId="0" applyFont="1" applyFill="1" applyBorder="1" applyAlignment="1" applyProtection="1">
      <alignment horizontal="center" vertical="center"/>
      <protection locked="0"/>
    </xf>
    <xf numFmtId="164" fontId="71" fillId="3" borderId="21" xfId="0" applyFont="1" applyFill="1" applyBorder="1" applyAlignment="1" applyProtection="1">
      <alignment horizontal="center" vertical="center"/>
      <protection locked="0"/>
    </xf>
    <xf numFmtId="164" fontId="71" fillId="3" borderId="32" xfId="0" applyFont="1" applyFill="1" applyBorder="1" applyAlignment="1" applyProtection="1">
      <alignment horizontal="center" vertical="center"/>
      <protection locked="0"/>
    </xf>
    <xf numFmtId="164" fontId="71" fillId="3" borderId="35" xfId="0" applyFont="1" applyFill="1" applyBorder="1" applyAlignment="1" applyProtection="1">
      <alignment horizontal="center" vertical="center"/>
      <protection locked="0"/>
    </xf>
    <xf numFmtId="164" fontId="71" fillId="3" borderId="38" xfId="0" applyFont="1" applyFill="1" applyBorder="1" applyAlignment="1" applyProtection="1">
      <alignment horizontal="center" vertical="center"/>
      <protection locked="0"/>
    </xf>
    <xf numFmtId="164" fontId="71" fillId="3" borderId="40" xfId="0" applyFont="1" applyFill="1" applyBorder="1" applyAlignment="1" applyProtection="1">
      <alignment horizontal="center" vertical="center"/>
      <protection locked="0"/>
    </xf>
    <xf numFmtId="164" fontId="71" fillId="3" borderId="41" xfId="0" applyFont="1" applyFill="1" applyBorder="1" applyAlignment="1" applyProtection="1">
      <alignment horizontal="center" vertical="center"/>
      <protection locked="0"/>
    </xf>
    <xf numFmtId="164" fontId="71" fillId="3" borderId="42" xfId="0" applyFont="1" applyFill="1" applyBorder="1" applyAlignment="1" applyProtection="1">
      <alignment horizontal="center" vertical="center"/>
      <protection locked="0"/>
    </xf>
    <xf numFmtId="164" fontId="33" fillId="0" borderId="0" xfId="0" applyFont="1" applyBorder="1" applyAlignment="1" applyProtection="1">
      <alignment vertical="center" wrapText="1"/>
      <protection/>
    </xf>
    <xf numFmtId="164" fontId="34" fillId="0" borderId="0" xfId="0" applyFont="1" applyBorder="1" applyAlignment="1" applyProtection="1">
      <alignment horizontal="center" vertical="center"/>
      <protection/>
    </xf>
    <xf numFmtId="169" fontId="8" fillId="5" borderId="1" xfId="0" applyNumberFormat="1" applyFont="1" applyFill="1" applyBorder="1" applyAlignment="1" applyProtection="1">
      <alignment horizontal="left" vertical="center"/>
      <protection/>
    </xf>
    <xf numFmtId="164" fontId="8" fillId="5" borderId="1" xfId="0" applyFont="1" applyFill="1" applyBorder="1" applyAlignment="1" applyProtection="1">
      <alignment horizontal="left" vertical="center"/>
      <protection/>
    </xf>
    <xf numFmtId="172" fontId="8" fillId="5" borderId="1" xfId="0" applyNumberFormat="1" applyFont="1" applyFill="1" applyBorder="1" applyAlignment="1" applyProtection="1">
      <alignment horizontal="left" vertical="center"/>
      <protection/>
    </xf>
    <xf numFmtId="164" fontId="29" fillId="2" borderId="0" xfId="0" applyFont="1" applyFill="1" applyBorder="1" applyAlignment="1" applyProtection="1">
      <alignment/>
      <protection locked="0"/>
    </xf>
    <xf numFmtId="164" fontId="31" fillId="2" borderId="0" xfId="0" applyFont="1" applyFill="1" applyBorder="1" applyAlignment="1" applyProtection="1">
      <alignment/>
      <protection locked="0"/>
    </xf>
    <xf numFmtId="164" fontId="72" fillId="0" borderId="6" xfId="0" applyFont="1" applyBorder="1" applyAlignment="1" applyProtection="1">
      <alignment horizontal="center" vertical="center"/>
      <protection/>
    </xf>
    <xf numFmtId="164" fontId="7" fillId="5" borderId="2" xfId="0" applyNumberFormat="1" applyFont="1" applyFill="1" applyBorder="1" applyAlignment="1" applyProtection="1">
      <alignment horizontal="left" vertical="center" wrapText="1"/>
      <protection/>
    </xf>
    <xf numFmtId="169" fontId="72" fillId="5" borderId="11" xfId="0" applyNumberFormat="1" applyFont="1" applyFill="1" applyBorder="1" applyAlignment="1" applyProtection="1">
      <alignment vertical="center" wrapText="1"/>
      <protection/>
    </xf>
    <xf numFmtId="164" fontId="4" fillId="5" borderId="28" xfId="0" applyFont="1" applyFill="1" applyBorder="1" applyAlignment="1" applyProtection="1">
      <alignment vertical="center" wrapText="1"/>
      <protection/>
    </xf>
    <xf numFmtId="164" fontId="46" fillId="3" borderId="5" xfId="0" applyFont="1" applyFill="1" applyBorder="1" applyAlignment="1" applyProtection="1">
      <alignment horizontal="center" vertical="center"/>
      <protection locked="0"/>
    </xf>
    <xf numFmtId="164" fontId="43" fillId="3" borderId="56" xfId="0" applyFont="1" applyFill="1" applyBorder="1" applyAlignment="1" applyProtection="1">
      <alignment horizontal="center" vertical="center"/>
      <protection locked="0"/>
    </xf>
    <xf numFmtId="165" fontId="47" fillId="4" borderId="57" xfId="0" applyNumberFormat="1" applyFont="1" applyFill="1" applyBorder="1" applyAlignment="1" applyProtection="1">
      <alignment horizontal="center" vertical="center" wrapText="1"/>
      <protection/>
    </xf>
    <xf numFmtId="164" fontId="46" fillId="3" borderId="1" xfId="0" applyFont="1" applyFill="1" applyBorder="1" applyAlignment="1" applyProtection="1">
      <alignment horizontal="center" vertical="center"/>
      <protection locked="0"/>
    </xf>
    <xf numFmtId="164" fontId="43" fillId="3" borderId="3" xfId="0" applyFont="1" applyFill="1" applyBorder="1" applyAlignment="1" applyProtection="1">
      <alignment horizontal="center" vertical="center"/>
      <protection locked="0"/>
    </xf>
    <xf numFmtId="164" fontId="46" fillId="3" borderId="22" xfId="0" applyFont="1" applyFill="1" applyBorder="1" applyAlignment="1" applyProtection="1">
      <alignment horizontal="center" vertical="center"/>
      <protection locked="0"/>
    </xf>
    <xf numFmtId="164" fontId="43" fillId="3" borderId="23" xfId="0" applyFont="1" applyFill="1" applyBorder="1" applyAlignment="1" applyProtection="1">
      <alignment horizontal="center" vertical="center"/>
      <protection locked="0"/>
    </xf>
    <xf numFmtId="164" fontId="4" fillId="5" borderId="22" xfId="0" applyFont="1" applyFill="1" applyBorder="1" applyAlignment="1" applyProtection="1">
      <alignment horizontal="center" vertical="center" wrapText="1"/>
      <protection/>
    </xf>
    <xf numFmtId="164" fontId="49" fillId="2" borderId="0" xfId="0" applyFont="1" applyFill="1" applyBorder="1" applyAlignment="1" applyProtection="1">
      <alignment horizontal="center" vertical="center" wrapText="1"/>
      <protection/>
    </xf>
    <xf numFmtId="165" fontId="48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49" fillId="2" borderId="0" xfId="0" applyFont="1" applyFill="1" applyBorder="1" applyAlignment="1" applyProtection="1">
      <alignment vertical="center"/>
      <protection locked="0"/>
    </xf>
    <xf numFmtId="164" fontId="51" fillId="2" borderId="0" xfId="0" applyFont="1" applyFill="1" applyBorder="1" applyAlignment="1" applyProtection="1">
      <alignment horizontal="center" vertical="center"/>
      <protection locked="0"/>
    </xf>
    <xf numFmtId="164" fontId="50" fillId="2" borderId="0" xfId="0" applyFont="1" applyFill="1" applyBorder="1" applyAlignment="1" applyProtection="1">
      <alignment horizontal="center" vertical="center" wrapText="1"/>
      <protection locked="0"/>
    </xf>
    <xf numFmtId="165" fontId="73" fillId="2" borderId="58" xfId="0" applyNumberFormat="1" applyFont="1" applyFill="1" applyBorder="1" applyAlignment="1" applyProtection="1">
      <alignment horizontal="left" vertical="center"/>
      <protection/>
    </xf>
    <xf numFmtId="164" fontId="32" fillId="2" borderId="58" xfId="0" applyFont="1" applyFill="1" applyBorder="1" applyAlignment="1" applyProtection="1">
      <alignment vertical="center"/>
      <protection/>
    </xf>
    <xf numFmtId="165" fontId="74" fillId="2" borderId="58" xfId="0" applyNumberFormat="1" applyFont="1" applyFill="1" applyBorder="1" applyAlignment="1" applyProtection="1">
      <alignment horizontal="right" vertical="center"/>
      <protection/>
    </xf>
    <xf numFmtId="170" fontId="75" fillId="2" borderId="58" xfId="0" applyNumberFormat="1" applyFont="1" applyFill="1" applyBorder="1" applyAlignment="1" applyProtection="1">
      <alignment horizontal="center" vertical="center"/>
      <protection/>
    </xf>
    <xf numFmtId="164" fontId="0" fillId="8" borderId="59" xfId="0" applyFill="1" applyBorder="1" applyAlignment="1" applyProtection="1">
      <alignment/>
      <protection/>
    </xf>
    <xf numFmtId="164" fontId="0" fillId="8" borderId="16" xfId="0" applyFill="1" applyBorder="1" applyAlignment="1" applyProtection="1">
      <alignment/>
      <protection/>
    </xf>
    <xf numFmtId="164" fontId="0" fillId="8" borderId="60" xfId="0" applyFill="1" applyBorder="1" applyAlignment="1" applyProtection="1">
      <alignment/>
      <protection/>
    </xf>
    <xf numFmtId="164" fontId="0" fillId="8" borderId="4" xfId="0" applyFill="1" applyBorder="1" applyAlignment="1" applyProtection="1">
      <alignment/>
      <protection/>
    </xf>
    <xf numFmtId="164" fontId="0" fillId="8" borderId="0" xfId="0" applyFill="1" applyBorder="1" applyAlignment="1" applyProtection="1">
      <alignment/>
      <protection/>
    </xf>
    <xf numFmtId="165" fontId="58" fillId="8" borderId="0" xfId="0" applyNumberFormat="1" applyFont="1" applyFill="1" applyBorder="1" applyAlignment="1" applyProtection="1">
      <alignment horizontal="left" vertical="center"/>
      <protection/>
    </xf>
    <xf numFmtId="165" fontId="56" fillId="8" borderId="0" xfId="0" applyNumberFormat="1" applyFont="1" applyFill="1" applyBorder="1" applyAlignment="1" applyProtection="1">
      <alignment vertical="center"/>
      <protection/>
    </xf>
    <xf numFmtId="170" fontId="61" fillId="8" borderId="0" xfId="0" applyNumberFormat="1" applyFont="1" applyFill="1" applyBorder="1" applyAlignment="1" applyProtection="1">
      <alignment horizontal="center" vertical="center"/>
      <protection/>
    </xf>
    <xf numFmtId="164" fontId="0" fillId="8" borderId="63" xfId="0" applyFill="1" applyBorder="1" applyAlignment="1" applyProtection="1">
      <alignment/>
      <protection/>
    </xf>
    <xf numFmtId="164" fontId="0" fillId="8" borderId="44" xfId="0" applyFill="1" applyBorder="1" applyAlignment="1" applyProtection="1">
      <alignment/>
      <protection/>
    </xf>
    <xf numFmtId="165" fontId="62" fillId="8" borderId="58" xfId="0" applyNumberFormat="1" applyFont="1" applyFill="1" applyBorder="1" applyAlignment="1" applyProtection="1">
      <alignment horizontal="left" vertical="center"/>
      <protection/>
    </xf>
    <xf numFmtId="165" fontId="56" fillId="8" borderId="58" xfId="0" applyNumberFormat="1" applyFont="1" applyFill="1" applyBorder="1" applyAlignment="1" applyProtection="1">
      <alignment vertical="center"/>
      <protection/>
    </xf>
    <xf numFmtId="165" fontId="57" fillId="8" borderId="58" xfId="0" applyNumberFormat="1" applyFont="1" applyFill="1" applyBorder="1" applyAlignment="1" applyProtection="1">
      <alignment horizontal="center" vertical="center"/>
      <protection/>
    </xf>
    <xf numFmtId="164" fontId="0" fillId="8" borderId="61" xfId="0" applyFill="1" applyBorder="1" applyAlignment="1" applyProtection="1">
      <alignment/>
      <protection/>
    </xf>
    <xf numFmtId="165" fontId="76" fillId="2" borderId="58" xfId="0" applyNumberFormat="1" applyFont="1" applyFill="1" applyBorder="1" applyAlignment="1" applyProtection="1">
      <alignment horizontal="left" vertical="center"/>
      <protection/>
    </xf>
    <xf numFmtId="165" fontId="65" fillId="8" borderId="58" xfId="0" applyNumberFormat="1" applyFont="1" applyFill="1" applyBorder="1" applyAlignment="1" applyProtection="1">
      <alignment horizontal="left" vertical="center"/>
      <protection/>
    </xf>
    <xf numFmtId="170" fontId="77" fillId="8" borderId="58" xfId="0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Alignment="1" applyProtection="1">
      <alignment horizontal="center"/>
      <protection/>
    </xf>
    <xf numFmtId="164" fontId="18" fillId="2" borderId="0" xfId="0" applyFont="1" applyFill="1" applyAlignment="1" applyProtection="1">
      <alignment/>
      <protection/>
    </xf>
    <xf numFmtId="164" fontId="78" fillId="2" borderId="1" xfId="0" applyFont="1" applyFill="1" applyBorder="1" applyAlignment="1" applyProtection="1">
      <alignment horizontal="center" vertical="center"/>
      <protection/>
    </xf>
    <xf numFmtId="169" fontId="7" fillId="5" borderId="1" xfId="0" applyNumberFormat="1" applyFont="1" applyFill="1" applyBorder="1" applyAlignment="1" applyProtection="1">
      <alignment horizontal="left" vertical="center" wrapText="1"/>
      <protection/>
    </xf>
    <xf numFmtId="164" fontId="8" fillId="3" borderId="2" xfId="0" applyFont="1" applyFill="1" applyBorder="1" applyAlignment="1" applyProtection="1">
      <alignment vertical="center"/>
      <protection locked="0"/>
    </xf>
    <xf numFmtId="164" fontId="8" fillId="3" borderId="3" xfId="0" applyFont="1" applyFill="1" applyBorder="1" applyAlignment="1" applyProtection="1">
      <alignment vertical="center"/>
      <protection locked="0"/>
    </xf>
    <xf numFmtId="171" fontId="8" fillId="3" borderId="2" xfId="0" applyNumberFormat="1" applyFont="1" applyFill="1" applyBorder="1" applyAlignment="1" applyProtection="1">
      <alignment vertical="center"/>
      <protection locked="0"/>
    </xf>
    <xf numFmtId="171" fontId="8" fillId="3" borderId="3" xfId="0" applyNumberFormat="1" applyFont="1" applyFill="1" applyBorder="1" applyAlignment="1" applyProtection="1">
      <alignment vertical="center"/>
      <protection locked="0"/>
    </xf>
    <xf numFmtId="164" fontId="7" fillId="3" borderId="5" xfId="0" applyFont="1" applyFill="1" applyBorder="1" applyAlignment="1" applyProtection="1">
      <alignment horizontal="center" vertical="center"/>
      <protection locked="0"/>
    </xf>
    <xf numFmtId="164" fontId="7" fillId="3" borderId="1" xfId="0" applyFont="1" applyFill="1" applyBorder="1" applyAlignment="1" applyProtection="1">
      <alignment horizontal="center" vertical="center"/>
      <protection locked="0"/>
    </xf>
    <xf numFmtId="164" fontId="7" fillId="3" borderId="23" xfId="0" applyFont="1" applyFill="1" applyBorder="1" applyAlignment="1" applyProtection="1">
      <alignment horizontal="center" vertical="center"/>
      <protection locked="0"/>
    </xf>
    <xf numFmtId="164" fontId="7" fillId="3" borderId="22" xfId="0" applyFont="1" applyFill="1" applyBorder="1" applyAlignment="1" applyProtection="1">
      <alignment horizontal="center" vertical="center"/>
      <protection locked="0"/>
    </xf>
    <xf numFmtId="164" fontId="7" fillId="3" borderId="21" xfId="0" applyFont="1" applyFill="1" applyBorder="1" applyAlignment="1" applyProtection="1">
      <alignment horizontal="center" vertical="center"/>
      <protection locked="0"/>
    </xf>
    <xf numFmtId="164" fontId="7" fillId="3" borderId="32" xfId="0" applyFont="1" applyFill="1" applyBorder="1" applyAlignment="1" applyProtection="1">
      <alignment horizontal="center" vertical="center"/>
      <protection locked="0"/>
    </xf>
    <xf numFmtId="164" fontId="7" fillId="3" borderId="35" xfId="0" applyFont="1" applyFill="1" applyBorder="1" applyAlignment="1" applyProtection="1">
      <alignment horizontal="center" vertical="center"/>
      <protection locked="0"/>
    </xf>
    <xf numFmtId="164" fontId="7" fillId="3" borderId="38" xfId="0" applyFont="1" applyFill="1" applyBorder="1" applyAlignment="1" applyProtection="1">
      <alignment horizontal="center" vertical="center"/>
      <protection locked="0"/>
    </xf>
    <xf numFmtId="164" fontId="7" fillId="3" borderId="40" xfId="0" applyFont="1" applyFill="1" applyBorder="1" applyAlignment="1" applyProtection="1">
      <alignment horizontal="center" vertical="center"/>
      <protection locked="0"/>
    </xf>
    <xf numFmtId="164" fontId="7" fillId="3" borderId="41" xfId="0" applyFont="1" applyFill="1" applyBorder="1" applyAlignment="1" applyProtection="1">
      <alignment horizontal="center" vertical="center"/>
      <protection locked="0"/>
    </xf>
    <xf numFmtId="164" fontId="7" fillId="3" borderId="42" xfId="0" applyFont="1" applyFill="1" applyBorder="1" applyAlignment="1" applyProtection="1">
      <alignment horizontal="center" vertical="center"/>
      <protection locked="0"/>
    </xf>
    <xf numFmtId="164" fontId="7" fillId="2" borderId="0" xfId="0" applyFont="1" applyFill="1" applyBorder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horizontal="left" vertical="center" wrapText="1"/>
      <protection locked="0"/>
    </xf>
    <xf numFmtId="165" fontId="7" fillId="5" borderId="2" xfId="0" applyNumberFormat="1" applyFont="1" applyFill="1" applyBorder="1" applyAlignment="1" applyProtection="1">
      <alignment horizontal="left" vertical="center" wrapText="1"/>
      <protection/>
    </xf>
    <xf numFmtId="164" fontId="43" fillId="3" borderId="5" xfId="0" applyFont="1" applyFill="1" applyBorder="1" applyAlignment="1" applyProtection="1">
      <alignment horizontal="left" vertical="center" wrapText="1"/>
      <protection locked="0"/>
    </xf>
    <xf numFmtId="164" fontId="43" fillId="3" borderId="52" xfId="0" applyFont="1" applyFill="1" applyBorder="1" applyAlignment="1" applyProtection="1">
      <alignment horizontal="left" vertical="center" wrapText="1"/>
      <protection locked="0"/>
    </xf>
    <xf numFmtId="164" fontId="4" fillId="5" borderId="52" xfId="0" applyFont="1" applyFill="1" applyBorder="1" applyAlignment="1" applyProtection="1">
      <alignment horizontal="center" vertical="center" wrapText="1"/>
      <protection/>
    </xf>
    <xf numFmtId="164" fontId="43" fillId="3" borderId="14" xfId="0" applyFont="1" applyFill="1" applyBorder="1" applyAlignment="1" applyProtection="1">
      <alignment horizontal="center" vertical="center"/>
      <protection locked="0"/>
    </xf>
    <xf numFmtId="164" fontId="43" fillId="3" borderId="22" xfId="0" applyFont="1" applyFill="1" applyBorder="1" applyAlignment="1" applyProtection="1">
      <alignment horizontal="left" vertical="center" wrapText="1"/>
      <protection locked="0"/>
    </xf>
    <xf numFmtId="164" fontId="29" fillId="5" borderId="24" xfId="0" applyFont="1" applyFill="1" applyBorder="1" applyAlignment="1" applyProtection="1">
      <alignment horizontal="center" vertical="center"/>
      <protection/>
    </xf>
    <xf numFmtId="164" fontId="7" fillId="0" borderId="6" xfId="0" applyFont="1" applyBorder="1" applyAlignment="1" applyProtection="1">
      <alignment horizontal="center" vertical="center" wrapText="1"/>
      <protection locked="0"/>
    </xf>
    <xf numFmtId="164" fontId="18" fillId="0" borderId="0" xfId="0" applyFont="1" applyAlignment="1" applyProtection="1">
      <alignment horizontal="center"/>
      <protection locked="0"/>
    </xf>
    <xf numFmtId="164" fontId="18" fillId="2" borderId="0" xfId="0" applyFont="1" applyFill="1" applyAlignment="1" applyProtection="1">
      <alignment/>
      <protection locked="0"/>
    </xf>
    <xf numFmtId="171" fontId="8" fillId="5" borderId="1" xfId="0" applyNumberFormat="1" applyFont="1" applyFill="1" applyBorder="1" applyAlignment="1" applyProtection="1">
      <alignment horizontal="left" vertical="center"/>
      <protection/>
    </xf>
    <xf numFmtId="171" fontId="24" fillId="5" borderId="1" xfId="0" applyNumberFormat="1" applyFont="1" applyFill="1" applyBorder="1" applyAlignment="1" applyProtection="1">
      <alignment horizontal="left" vertical="center"/>
      <protection/>
    </xf>
    <xf numFmtId="164" fontId="29" fillId="3" borderId="56" xfId="0" applyFont="1" applyFill="1" applyBorder="1" applyAlignment="1" applyProtection="1">
      <alignment horizontal="center" vertical="center"/>
      <protection locked="0"/>
    </xf>
    <xf numFmtId="164" fontId="29" fillId="3" borderId="3" xfId="0" applyFont="1" applyFill="1" applyBorder="1" applyAlignment="1" applyProtection="1">
      <alignment horizontal="center" vertical="center"/>
      <protection locked="0"/>
    </xf>
    <xf numFmtId="164" fontId="29" fillId="3" borderId="14" xfId="0" applyFont="1" applyFill="1" applyBorder="1" applyAlignment="1" applyProtection="1">
      <alignment horizontal="center" vertical="center"/>
      <protection locked="0"/>
    </xf>
    <xf numFmtId="164" fontId="26" fillId="0" borderId="22" xfId="0" applyFont="1" applyBorder="1" applyAlignment="1" applyProtection="1">
      <alignment horizontal="center" vertical="center"/>
      <protection/>
    </xf>
    <xf numFmtId="164" fontId="29" fillId="3" borderId="15" xfId="0" applyFont="1" applyFill="1" applyBorder="1" applyAlignment="1" applyProtection="1">
      <alignment horizontal="center" vertical="center"/>
      <protection locked="0"/>
    </xf>
    <xf numFmtId="164" fontId="79" fillId="2" borderId="0" xfId="0" applyFont="1" applyFill="1" applyBorder="1" applyAlignment="1" applyProtection="1">
      <alignment horizontal="center" vertical="center"/>
      <protection/>
    </xf>
    <xf numFmtId="164" fontId="79" fillId="2" borderId="0" xfId="0" applyFont="1" applyFill="1" applyAlignment="1" applyProtection="1">
      <alignment horizontal="left" vertical="center"/>
      <protection/>
    </xf>
    <xf numFmtId="164" fontId="55" fillId="2" borderId="0" xfId="0" applyFont="1" applyFill="1" applyBorder="1" applyAlignment="1" applyProtection="1">
      <alignment horizontal="center" vertical="center"/>
      <protection/>
    </xf>
    <xf numFmtId="164" fontId="14" fillId="2" borderId="0" xfId="0" applyFont="1" applyFill="1" applyAlignment="1" applyProtection="1">
      <alignment vertical="center"/>
      <protection/>
    </xf>
    <xf numFmtId="164" fontId="0" fillId="2" borderId="0" xfId="0" applyFill="1" applyAlignment="1" applyProtection="1">
      <alignment vertical="center"/>
      <protection/>
    </xf>
    <xf numFmtId="169" fontId="0" fillId="0" borderId="0" xfId="0" applyNumberFormat="1" applyFill="1" applyAlignment="1" applyProtection="1">
      <alignment horizontal="left" vertical="center"/>
      <protection/>
    </xf>
    <xf numFmtId="169" fontId="0" fillId="2" borderId="0" xfId="0" applyNumberFormat="1" applyFill="1" applyAlignment="1" applyProtection="1">
      <alignment horizontal="left" vertical="center"/>
      <protection/>
    </xf>
    <xf numFmtId="164" fontId="0" fillId="0" borderId="0" xfId="0" applyFill="1" applyAlignment="1" applyProtection="1">
      <alignment horizontal="left" vertical="center"/>
      <protection/>
    </xf>
    <xf numFmtId="171" fontId="0" fillId="0" borderId="0" xfId="0" applyNumberFormat="1" applyFill="1" applyAlignment="1" applyProtection="1">
      <alignment vertical="center"/>
      <protection/>
    </xf>
    <xf numFmtId="164" fontId="0" fillId="2" borderId="0" xfId="0" applyFill="1" applyAlignment="1" applyProtection="1">
      <alignment horizontal="left" vertical="center"/>
      <protection/>
    </xf>
    <xf numFmtId="164" fontId="14" fillId="2" borderId="1" xfId="0" applyFont="1" applyFill="1" applyBorder="1" applyAlignment="1" applyProtection="1">
      <alignment vertical="center"/>
      <protection/>
    </xf>
    <xf numFmtId="164" fontId="0" fillId="0" borderId="1" xfId="0" applyFill="1" applyBorder="1" applyAlignment="1" applyProtection="1">
      <alignment horizontal="center"/>
      <protection/>
    </xf>
    <xf numFmtId="164" fontId="0" fillId="2" borderId="0" xfId="0" applyFont="1" applyFill="1" applyBorder="1" applyAlignment="1" applyProtection="1">
      <alignment horizontal="left" wrapText="1"/>
      <protection/>
    </xf>
    <xf numFmtId="164" fontId="0" fillId="2" borderId="0" xfId="0" applyFill="1" applyBorder="1" applyAlignment="1" applyProtection="1">
      <alignment horizontal="right"/>
      <protection/>
    </xf>
    <xf numFmtId="171" fontId="0" fillId="2" borderId="0" xfId="0" applyNumberFormat="1" applyFill="1" applyAlignment="1" applyProtection="1">
      <alignment/>
      <protection/>
    </xf>
    <xf numFmtId="164" fontId="80" fillId="2" borderId="0" xfId="0" applyFont="1" applyFill="1" applyAlignment="1" applyProtection="1">
      <alignment vertical="center"/>
      <protection/>
    </xf>
    <xf numFmtId="164" fontId="0" fillId="2" borderId="64" xfId="0" applyFill="1" applyBorder="1" applyAlignment="1" applyProtection="1">
      <alignment horizontal="left" wrapText="1"/>
      <protection/>
    </xf>
    <xf numFmtId="164" fontId="81" fillId="2" borderId="0" xfId="0" applyFont="1" applyFill="1" applyAlignment="1" applyProtection="1">
      <alignment vertical="center"/>
      <protection/>
    </xf>
    <xf numFmtId="164" fontId="82" fillId="2" borderId="0" xfId="0" applyFont="1" applyFill="1" applyBorder="1" applyAlignment="1" applyProtection="1">
      <alignment horizontal="left" vertical="center"/>
      <protection/>
    </xf>
    <xf numFmtId="164" fontId="83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 horizontal="left"/>
      <protection/>
    </xf>
    <xf numFmtId="164" fontId="14" fillId="2" borderId="0" xfId="0" applyFont="1" applyFill="1" applyAlignment="1" applyProtection="1">
      <alignment horizontal="left" vertical="center"/>
      <protection/>
    </xf>
    <xf numFmtId="164" fontId="0" fillId="0" borderId="0" xfId="0" applyNumberFormat="1" applyFill="1" applyAlignment="1" applyProtection="1">
      <alignment horizontal="left" vertical="center"/>
      <protection/>
    </xf>
    <xf numFmtId="171" fontId="0" fillId="0" borderId="0" xfId="0" applyNumberFormat="1" applyFill="1" applyAlignment="1" applyProtection="1">
      <alignment horizontal="left" vertical="center"/>
      <protection/>
    </xf>
    <xf numFmtId="164" fontId="14" fillId="2" borderId="1" xfId="0" applyFont="1" applyFill="1" applyBorder="1" applyAlignment="1" applyProtection="1">
      <alignment horizontal="left" vertical="center"/>
      <protection/>
    </xf>
    <xf numFmtId="164" fontId="0" fillId="0" borderId="1" xfId="0" applyFill="1" applyBorder="1" applyAlignment="1" applyProtection="1">
      <alignment horizontal="center" vertical="center"/>
      <protection/>
    </xf>
    <xf numFmtId="170" fontId="0" fillId="0" borderId="0" xfId="0" applyNumberFormat="1" applyFill="1" applyAlignment="1" applyProtection="1">
      <alignment horizontal="center" vertical="center"/>
      <protection/>
    </xf>
    <xf numFmtId="164" fontId="14" fillId="2" borderId="1" xfId="0" applyFont="1" applyFill="1" applyBorder="1" applyAlignment="1" applyProtection="1">
      <alignment horizontal="center" vertical="center"/>
      <protection/>
    </xf>
    <xf numFmtId="164" fontId="14" fillId="2" borderId="1" xfId="0" applyFont="1" applyFill="1" applyBorder="1" applyAlignment="1" applyProtection="1">
      <alignment horizontal="center" wrapText="1"/>
      <protection/>
    </xf>
    <xf numFmtId="164" fontId="0" fillId="2" borderId="1" xfId="0" applyFont="1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 horizontal="left"/>
      <protection/>
    </xf>
    <xf numFmtId="164" fontId="0" fillId="2" borderId="0" xfId="0" applyFill="1" applyBorder="1" applyAlignment="1" applyProtection="1">
      <alignment horizontal="left"/>
      <protection/>
    </xf>
    <xf numFmtId="164" fontId="0" fillId="2" borderId="0" xfId="0" applyFill="1" applyBorder="1" applyAlignment="1" applyProtection="1">
      <alignment/>
      <protection/>
    </xf>
    <xf numFmtId="164" fontId="85" fillId="2" borderId="0" xfId="0" applyFont="1" applyFill="1" applyBorder="1" applyAlignment="1" applyProtection="1">
      <alignment horizontal="center"/>
      <protection/>
    </xf>
    <xf numFmtId="164" fontId="85" fillId="2" borderId="0" xfId="0" applyFont="1" applyFill="1" applyAlignment="1" applyProtection="1">
      <alignment horizontal="center"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81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2114550</xdr:colOff>
      <xdr:row>0</xdr:row>
      <xdr:rowOff>152400</xdr:rowOff>
    </xdr:from>
    <xdr:to>
      <xdr:col>7</xdr:col>
      <xdr:colOff>438150</xdr:colOff>
      <xdr:row>7</xdr:row>
      <xdr:rowOff>409575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87425" y="152400"/>
          <a:ext cx="3305175" cy="3267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638175</xdr:colOff>
      <xdr:row>74</xdr:row>
      <xdr:rowOff>104775</xdr:rowOff>
    </xdr:from>
    <xdr:to>
      <xdr:col>8</xdr:col>
      <xdr:colOff>619125</xdr:colOff>
      <xdr:row>81</xdr:row>
      <xdr:rowOff>257175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59150" y="93811725"/>
          <a:ext cx="2771775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742950</xdr:colOff>
      <xdr:row>39</xdr:row>
      <xdr:rowOff>266700</xdr:rowOff>
    </xdr:from>
    <xdr:to>
      <xdr:col>7</xdr:col>
      <xdr:colOff>1000125</xdr:colOff>
      <xdr:row>44</xdr:row>
      <xdr:rowOff>314325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60074175"/>
          <a:ext cx="3067050" cy="2924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600525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2581275</xdr:colOff>
      <xdr:row>156</xdr:row>
      <xdr:rowOff>152400</xdr:rowOff>
    </xdr:from>
    <xdr:to>
      <xdr:col>9</xdr:col>
      <xdr:colOff>2047875</xdr:colOff>
      <xdr:row>165</xdr:row>
      <xdr:rowOff>276225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22300" y="249678825"/>
          <a:ext cx="5648325" cy="560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2781775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695775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2476500</xdr:colOff>
      <xdr:row>156</xdr:row>
      <xdr:rowOff>219075</xdr:rowOff>
    </xdr:from>
    <xdr:to>
      <xdr:col>9</xdr:col>
      <xdr:colOff>1981200</xdr:colOff>
      <xdr:row>165</xdr:row>
      <xdr:rowOff>381000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17525" y="249840750"/>
          <a:ext cx="5686425" cy="563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2877025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667200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2790825</xdr:colOff>
      <xdr:row>156</xdr:row>
      <xdr:rowOff>352425</xdr:rowOff>
    </xdr:from>
    <xdr:to>
      <xdr:col>10</xdr:col>
      <xdr:colOff>28575</xdr:colOff>
      <xdr:row>165</xdr:row>
      <xdr:rowOff>428625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31850" y="249945525"/>
          <a:ext cx="5600700" cy="555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2848450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810075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2876550</xdr:colOff>
      <xdr:row>156</xdr:row>
      <xdr:rowOff>219075</xdr:rowOff>
    </xdr:from>
    <xdr:to>
      <xdr:col>10</xdr:col>
      <xdr:colOff>9525</xdr:colOff>
      <xdr:row>165</xdr:row>
      <xdr:rowOff>180975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17575" y="249955050"/>
          <a:ext cx="5495925" cy="543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2991325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695775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3086100</xdr:colOff>
      <xdr:row>156</xdr:row>
      <xdr:rowOff>200025</xdr:rowOff>
    </xdr:from>
    <xdr:to>
      <xdr:col>9</xdr:col>
      <xdr:colOff>2162175</xdr:colOff>
      <xdr:row>164</xdr:row>
      <xdr:rowOff>561975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27125" y="249821700"/>
          <a:ext cx="5257800" cy="521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2877025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771975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2562225</xdr:colOff>
      <xdr:row>156</xdr:row>
      <xdr:rowOff>152400</xdr:rowOff>
    </xdr:from>
    <xdr:to>
      <xdr:col>9</xdr:col>
      <xdr:colOff>2028825</xdr:colOff>
      <xdr:row>165</xdr:row>
      <xdr:rowOff>276225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0" y="249850275"/>
          <a:ext cx="5648325" cy="560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2953225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867225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2676525</xdr:colOff>
      <xdr:row>156</xdr:row>
      <xdr:rowOff>428625</xdr:rowOff>
    </xdr:from>
    <xdr:to>
      <xdr:col>9</xdr:col>
      <xdr:colOff>1981200</xdr:colOff>
      <xdr:row>165</xdr:row>
      <xdr:rowOff>381000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17550" y="250221750"/>
          <a:ext cx="5486400" cy="542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3048475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9775" y="151390350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2266950</xdr:colOff>
      <xdr:row>16</xdr:row>
      <xdr:rowOff>314325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84700" y="1057275"/>
          <a:ext cx="4991100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2857500</xdr:colOff>
      <xdr:row>155</xdr:row>
      <xdr:rowOff>314325</xdr:rowOff>
    </xdr:from>
    <xdr:to>
      <xdr:col>10</xdr:col>
      <xdr:colOff>171450</xdr:colOff>
      <xdr:row>165</xdr:row>
      <xdr:rowOff>114300</xdr:rowOff>
    </xdr:to>
    <xdr:pic>
      <xdr:nvPicPr>
        <xdr:cNvPr id="3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89075" y="244516275"/>
          <a:ext cx="5991225" cy="590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75300" y="83000850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972000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2590800</xdr:colOff>
      <xdr:row>156</xdr:row>
      <xdr:rowOff>314325</xdr:rowOff>
    </xdr:from>
    <xdr:to>
      <xdr:col>9</xdr:col>
      <xdr:colOff>2114550</xdr:colOff>
      <xdr:row>165</xdr:row>
      <xdr:rowOff>485775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31825" y="250212225"/>
          <a:ext cx="5705475" cy="564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3153250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28575</xdr:rowOff>
    </xdr:from>
    <xdr:to>
      <xdr:col>9</xdr:col>
      <xdr:colOff>533400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790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972000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2581275</xdr:colOff>
      <xdr:row>156</xdr:row>
      <xdr:rowOff>171450</xdr:rowOff>
    </xdr:from>
    <xdr:to>
      <xdr:col>9</xdr:col>
      <xdr:colOff>2066925</xdr:colOff>
      <xdr:row>165</xdr:row>
      <xdr:rowOff>323850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22300" y="250069350"/>
          <a:ext cx="5667375" cy="562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3153250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152400</xdr:colOff>
      <xdr:row>5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66700"/>
          <a:ext cx="847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972000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2628900</xdr:colOff>
      <xdr:row>156</xdr:row>
      <xdr:rowOff>238125</xdr:rowOff>
    </xdr:from>
    <xdr:to>
      <xdr:col>9</xdr:col>
      <xdr:colOff>2114550</xdr:colOff>
      <xdr:row>165</xdr:row>
      <xdr:rowOff>381000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69925" y="249945525"/>
          <a:ext cx="5667375" cy="561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3153250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771975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847725</xdr:colOff>
      <xdr:row>157</xdr:row>
      <xdr:rowOff>314325</xdr:rowOff>
    </xdr:from>
    <xdr:to>
      <xdr:col>9</xdr:col>
      <xdr:colOff>1162050</xdr:colOff>
      <xdr:row>167</xdr:row>
      <xdr:rowOff>485775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0" y="250488450"/>
          <a:ext cx="6496050" cy="642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2953225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914850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2362200</xdr:colOff>
      <xdr:row>156</xdr:row>
      <xdr:rowOff>266700</xdr:rowOff>
    </xdr:from>
    <xdr:to>
      <xdr:col>9</xdr:col>
      <xdr:colOff>2162175</xdr:colOff>
      <xdr:row>166</xdr:row>
      <xdr:rowOff>95250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03225" y="250107450"/>
          <a:ext cx="5981700" cy="5934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3096100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676725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2476500</xdr:colOff>
      <xdr:row>156</xdr:row>
      <xdr:rowOff>200025</xdr:rowOff>
    </xdr:from>
    <xdr:to>
      <xdr:col>9</xdr:col>
      <xdr:colOff>2095500</xdr:colOff>
      <xdr:row>165</xdr:row>
      <xdr:rowOff>476250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17525" y="249802650"/>
          <a:ext cx="5800725" cy="575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2857975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1962150</xdr:colOff>
      <xdr:row>98</xdr:row>
      <xdr:rowOff>38100</xdr:rowOff>
    </xdr:from>
    <xdr:to>
      <xdr:col>10</xdr:col>
      <xdr:colOff>2609850</xdr:colOff>
      <xdr:row>105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156657675"/>
          <a:ext cx="28289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1981200</xdr:colOff>
      <xdr:row>3</xdr:row>
      <xdr:rowOff>85725</xdr:rowOff>
    </xdr:from>
    <xdr:to>
      <xdr:col>10</xdr:col>
      <xdr:colOff>2552700</xdr:colOff>
      <xdr:row>16</xdr:row>
      <xdr:rowOff>314325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94150" y="1057275"/>
          <a:ext cx="4962525" cy="499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2924175</xdr:colOff>
      <xdr:row>156</xdr:row>
      <xdr:rowOff>238125</xdr:rowOff>
    </xdr:from>
    <xdr:to>
      <xdr:col>10</xdr:col>
      <xdr:colOff>28575</xdr:colOff>
      <xdr:row>165</xdr:row>
      <xdr:rowOff>180975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249821700"/>
          <a:ext cx="5467350" cy="541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61</xdr:row>
      <xdr:rowOff>133350</xdr:rowOff>
    </xdr:from>
    <xdr:to>
      <xdr:col>10</xdr:col>
      <xdr:colOff>2371725</xdr:colOff>
      <xdr:row>69</xdr:row>
      <xdr:rowOff>466725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70425" y="82838925"/>
          <a:ext cx="4105275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J98"/>
  <sheetViews>
    <sheetView showGridLines="0" zoomScale="38" zoomScaleNormal="38" zoomScaleSheetLayoutView="42" workbookViewId="0" topLeftCell="A1">
      <selection activeCell="E97" sqref="E97"/>
    </sheetView>
  </sheetViews>
  <sheetFormatPr defaultColWidth="9.140625" defaultRowHeight="15"/>
  <cols>
    <col min="1" max="1" width="5.57421875" style="1" customWidth="1"/>
    <col min="2" max="2" width="31.57421875" style="1" customWidth="1"/>
    <col min="3" max="3" width="89.28125" style="1" customWidth="1"/>
    <col min="4" max="4" width="47.140625" style="1" customWidth="1"/>
    <col min="5" max="5" width="32.57421875" style="1" customWidth="1"/>
    <col min="6" max="6" width="25.140625" style="1" customWidth="1"/>
    <col min="7" max="7" width="17.00390625" style="1" customWidth="1"/>
    <col min="8" max="8" width="24.8515625" style="1" customWidth="1"/>
    <col min="9" max="9" width="66.00390625" style="1" customWidth="1"/>
    <col min="10" max="16384" width="9.140625" style="1" customWidth="1"/>
  </cols>
  <sheetData>
    <row r="1" spans="2:8" ht="23.25">
      <c r="B1" s="2"/>
      <c r="C1" s="2"/>
      <c r="D1" s="2"/>
      <c r="E1" s="2"/>
      <c r="F1" s="2"/>
      <c r="G1" s="2"/>
      <c r="H1" s="2"/>
    </row>
    <row r="2" spans="2:8" ht="39.75" customHeight="1">
      <c r="B2" s="3" t="s">
        <v>0</v>
      </c>
      <c r="C2" s="4"/>
      <c r="D2" s="4"/>
      <c r="E2" s="5"/>
      <c r="F2" s="5"/>
      <c r="G2" s="5"/>
      <c r="H2" s="5"/>
    </row>
    <row r="3" spans="2:8" ht="39.75" customHeight="1">
      <c r="B3" s="3" t="s">
        <v>1</v>
      </c>
      <c r="C3" s="4"/>
      <c r="D3" s="4"/>
      <c r="E3" s="6"/>
      <c r="F3" s="6"/>
      <c r="G3" s="6"/>
      <c r="H3" s="6"/>
    </row>
    <row r="4" spans="2:8" ht="39.75" customHeight="1">
      <c r="B4" s="3" t="s">
        <v>2</v>
      </c>
      <c r="C4" s="4"/>
      <c r="D4" s="4"/>
      <c r="E4" s="7"/>
      <c r="F4" s="7"/>
      <c r="G4" s="7"/>
      <c r="H4" s="7"/>
    </row>
    <row r="5" spans="2:8" ht="39.75" customHeight="1">
      <c r="B5" s="8" t="s">
        <v>3</v>
      </c>
      <c r="C5" s="9"/>
      <c r="D5" s="9"/>
      <c r="E5" s="10"/>
      <c r="F5" s="10"/>
      <c r="G5" s="10"/>
      <c r="H5" s="10"/>
    </row>
    <row r="6" spans="2:8" ht="39.75" customHeight="1">
      <c r="B6" s="8" t="s">
        <v>4</v>
      </c>
      <c r="C6" s="11"/>
      <c r="D6" s="12"/>
      <c r="E6" s="10"/>
      <c r="F6" s="10"/>
      <c r="G6" s="10"/>
      <c r="H6" s="10"/>
    </row>
    <row r="7" spans="3:8" ht="15">
      <c r="C7" s="10"/>
      <c r="D7" s="10"/>
      <c r="F7" s="10"/>
      <c r="G7" s="10"/>
      <c r="H7" s="10"/>
    </row>
    <row r="8" spans="2:9" ht="33" customHeight="1">
      <c r="B8" s="13" t="s">
        <v>5</v>
      </c>
      <c r="C8" s="13"/>
      <c r="D8" s="13"/>
      <c r="E8" s="13"/>
      <c r="F8" s="14"/>
      <c r="G8" s="14"/>
      <c r="H8" s="14"/>
      <c r="I8" s="15"/>
    </row>
    <row r="9" spans="2:9" ht="19.5">
      <c r="B9" s="16" t="s">
        <v>6</v>
      </c>
      <c r="C9" s="16"/>
      <c r="D9" s="16"/>
      <c r="E9" s="16"/>
      <c r="F9" s="14"/>
      <c r="G9" s="14"/>
      <c r="H9" s="14"/>
      <c r="I9" s="15"/>
    </row>
    <row r="10" spans="2:9" ht="15">
      <c r="B10" s="15"/>
      <c r="C10" s="14"/>
      <c r="D10" s="14"/>
      <c r="E10" s="14"/>
      <c r="F10" s="14"/>
      <c r="G10" s="14"/>
      <c r="H10" s="14"/>
      <c r="I10" s="15"/>
    </row>
    <row r="11" spans="2:9" ht="37.5" customHeight="1">
      <c r="B11" s="17" t="s">
        <v>7</v>
      </c>
      <c r="C11" s="17"/>
      <c r="D11" s="17"/>
      <c r="E11" s="17"/>
      <c r="F11" s="17"/>
      <c r="G11" s="17"/>
      <c r="H11" s="17"/>
      <c r="I11" s="17"/>
    </row>
    <row r="12" spans="1:9" ht="37.5" customHeight="1">
      <c r="A12" s="18"/>
      <c r="B12" s="19" t="s">
        <v>8</v>
      </c>
      <c r="C12" s="20" t="s">
        <v>9</v>
      </c>
      <c r="D12" s="20" t="s">
        <v>10</v>
      </c>
      <c r="E12" s="20"/>
      <c r="F12" s="20"/>
      <c r="G12" s="20"/>
      <c r="H12" s="20" t="s">
        <v>11</v>
      </c>
      <c r="I12" s="20" t="s">
        <v>12</v>
      </c>
    </row>
    <row r="13" spans="2:10" ht="71.25" customHeight="1">
      <c r="B13" s="19"/>
      <c r="C13" s="20"/>
      <c r="D13" s="20"/>
      <c r="E13" s="20"/>
      <c r="F13" s="20"/>
      <c r="G13" s="20"/>
      <c r="H13" s="20"/>
      <c r="I13" s="20"/>
      <c r="J13" s="21"/>
    </row>
    <row r="14" spans="1:9" ht="169.5" customHeight="1">
      <c r="A14" s="15"/>
      <c r="B14" s="22">
        <v>1</v>
      </c>
      <c r="C14" s="23"/>
      <c r="D14" s="24"/>
      <c r="E14" s="24"/>
      <c r="F14" s="24"/>
      <c r="G14" s="24"/>
      <c r="H14" s="25"/>
      <c r="I14" s="26"/>
    </row>
    <row r="15" spans="1:9" ht="169.5" customHeight="1">
      <c r="A15" s="15"/>
      <c r="B15" s="27">
        <v>2</v>
      </c>
      <c r="C15" s="23"/>
      <c r="D15" s="24"/>
      <c r="E15" s="24"/>
      <c r="F15" s="24"/>
      <c r="G15" s="24"/>
      <c r="H15" s="25"/>
      <c r="I15" s="26"/>
    </row>
    <row r="16" spans="1:9" ht="169.5" customHeight="1">
      <c r="A16" s="15"/>
      <c r="B16" s="27">
        <v>3</v>
      </c>
      <c r="C16" s="23"/>
      <c r="D16" s="24"/>
      <c r="E16" s="24"/>
      <c r="F16" s="24"/>
      <c r="G16" s="24"/>
      <c r="H16" s="25"/>
      <c r="I16" s="26"/>
    </row>
    <row r="17" spans="1:9" ht="169.5" customHeight="1">
      <c r="A17" s="15"/>
      <c r="B17" s="27">
        <v>4</v>
      </c>
      <c r="C17" s="23"/>
      <c r="D17" s="24"/>
      <c r="E17" s="24"/>
      <c r="F17" s="24"/>
      <c r="G17" s="24"/>
      <c r="H17" s="25"/>
      <c r="I17" s="26"/>
    </row>
    <row r="18" spans="1:9" ht="169.5" customHeight="1">
      <c r="A18" s="15"/>
      <c r="B18" s="27">
        <v>5</v>
      </c>
      <c r="C18" s="23"/>
      <c r="D18" s="24"/>
      <c r="E18" s="24"/>
      <c r="F18" s="24"/>
      <c r="G18" s="24"/>
      <c r="H18" s="25"/>
      <c r="I18" s="26"/>
    </row>
    <row r="19" spans="1:9" ht="169.5" customHeight="1">
      <c r="A19" s="15"/>
      <c r="B19" s="27">
        <v>6</v>
      </c>
      <c r="C19" s="23"/>
      <c r="D19" s="24"/>
      <c r="E19" s="24"/>
      <c r="F19" s="24"/>
      <c r="G19" s="24"/>
      <c r="H19" s="25"/>
      <c r="I19" s="26"/>
    </row>
    <row r="20" spans="1:9" ht="169.5" customHeight="1">
      <c r="A20" s="15"/>
      <c r="B20" s="27">
        <v>7</v>
      </c>
      <c r="C20" s="23"/>
      <c r="D20" s="24"/>
      <c r="E20" s="24"/>
      <c r="F20" s="24"/>
      <c r="G20" s="24"/>
      <c r="H20" s="25"/>
      <c r="I20" s="26"/>
    </row>
    <row r="21" spans="1:9" ht="169.5" customHeight="1">
      <c r="A21" s="15"/>
      <c r="B21" s="27">
        <v>8</v>
      </c>
      <c r="C21" s="23"/>
      <c r="D21" s="24"/>
      <c r="E21" s="24"/>
      <c r="F21" s="24"/>
      <c r="G21" s="24"/>
      <c r="H21" s="25"/>
      <c r="I21" s="26"/>
    </row>
    <row r="22" spans="1:9" ht="169.5" customHeight="1">
      <c r="A22" s="15"/>
      <c r="B22" s="27">
        <v>9</v>
      </c>
      <c r="C22" s="23"/>
      <c r="D22" s="24"/>
      <c r="E22" s="24"/>
      <c r="F22" s="24"/>
      <c r="G22" s="24"/>
      <c r="H22" s="25"/>
      <c r="I22" s="26"/>
    </row>
    <row r="23" spans="1:9" ht="169.5" customHeight="1">
      <c r="A23" s="15"/>
      <c r="B23" s="27">
        <v>10</v>
      </c>
      <c r="C23" s="23"/>
      <c r="D23" s="24"/>
      <c r="E23" s="24"/>
      <c r="F23" s="24"/>
      <c r="G23" s="24"/>
      <c r="H23" s="25"/>
      <c r="I23" s="26"/>
    </row>
    <row r="24" spans="1:9" ht="169.5" customHeight="1">
      <c r="A24" s="15"/>
      <c r="B24" s="27">
        <v>11</v>
      </c>
      <c r="C24" s="23"/>
      <c r="D24" s="24"/>
      <c r="E24" s="24"/>
      <c r="F24" s="24"/>
      <c r="G24" s="24"/>
      <c r="H24" s="25"/>
      <c r="I24" s="26"/>
    </row>
    <row r="25" spans="1:9" ht="169.5" customHeight="1">
      <c r="A25" s="15"/>
      <c r="B25" s="27">
        <v>12</v>
      </c>
      <c r="C25" s="23"/>
      <c r="D25" s="24"/>
      <c r="E25" s="24"/>
      <c r="F25" s="24"/>
      <c r="G25" s="24"/>
      <c r="H25" s="25"/>
      <c r="I25" s="26"/>
    </row>
    <row r="26" spans="1:9" ht="169.5" customHeight="1">
      <c r="A26" s="15"/>
      <c r="B26" s="27">
        <v>13</v>
      </c>
      <c r="C26" s="23"/>
      <c r="D26" s="24"/>
      <c r="E26" s="24"/>
      <c r="F26" s="24"/>
      <c r="G26" s="24"/>
      <c r="H26" s="25"/>
      <c r="I26" s="26"/>
    </row>
    <row r="27" spans="1:9" ht="169.5" customHeight="1">
      <c r="A27" s="15"/>
      <c r="B27" s="27">
        <v>14</v>
      </c>
      <c r="C27" s="23"/>
      <c r="D27" s="24"/>
      <c r="E27" s="24"/>
      <c r="F27" s="24"/>
      <c r="G27" s="24"/>
      <c r="H27" s="25"/>
      <c r="I27" s="26"/>
    </row>
    <row r="28" spans="1:9" ht="169.5" customHeight="1">
      <c r="A28" s="15"/>
      <c r="B28" s="27">
        <v>15</v>
      </c>
      <c r="C28" s="23"/>
      <c r="D28" s="24"/>
      <c r="E28" s="24"/>
      <c r="F28" s="24"/>
      <c r="G28" s="24"/>
      <c r="H28" s="25"/>
      <c r="I28" s="26"/>
    </row>
    <row r="29" spans="1:9" ht="169.5" customHeight="1">
      <c r="A29" s="15"/>
      <c r="B29" s="27">
        <v>16</v>
      </c>
      <c r="C29" s="23"/>
      <c r="D29" s="24"/>
      <c r="E29" s="24"/>
      <c r="F29" s="24"/>
      <c r="G29" s="24"/>
      <c r="H29" s="25"/>
      <c r="I29" s="26"/>
    </row>
    <row r="30" spans="1:9" ht="169.5" customHeight="1">
      <c r="A30" s="15"/>
      <c r="B30" s="27">
        <v>17</v>
      </c>
      <c r="C30" s="23"/>
      <c r="D30" s="24"/>
      <c r="E30" s="24"/>
      <c r="F30" s="24"/>
      <c r="G30" s="24"/>
      <c r="H30" s="25"/>
      <c r="I30" s="26"/>
    </row>
    <row r="31" spans="1:9" ht="169.5" customHeight="1">
      <c r="A31" s="15"/>
      <c r="B31" s="27">
        <v>18</v>
      </c>
      <c r="C31" s="23"/>
      <c r="D31" s="24"/>
      <c r="E31" s="24"/>
      <c r="F31" s="24"/>
      <c r="G31" s="24"/>
      <c r="H31" s="25"/>
      <c r="I31" s="26"/>
    </row>
    <row r="32" spans="1:9" ht="169.5" customHeight="1">
      <c r="A32" s="15"/>
      <c r="B32" s="27">
        <v>19</v>
      </c>
      <c r="C32" s="23"/>
      <c r="D32" s="24"/>
      <c r="E32" s="24"/>
      <c r="F32" s="24"/>
      <c r="G32" s="24"/>
      <c r="H32" s="25"/>
      <c r="I32" s="26"/>
    </row>
    <row r="33" spans="1:9" ht="169.5" customHeight="1">
      <c r="A33" s="15"/>
      <c r="B33" s="27">
        <v>20</v>
      </c>
      <c r="C33" s="23"/>
      <c r="D33" s="24"/>
      <c r="E33" s="24"/>
      <c r="F33" s="24"/>
      <c r="G33" s="24"/>
      <c r="H33" s="25"/>
      <c r="I33" s="26"/>
    </row>
    <row r="34" spans="1:9" ht="169.5" customHeight="1">
      <c r="A34" s="15"/>
      <c r="B34" s="27">
        <v>21</v>
      </c>
      <c r="C34" s="23"/>
      <c r="D34" s="24"/>
      <c r="E34" s="24"/>
      <c r="F34" s="24"/>
      <c r="G34" s="24"/>
      <c r="H34" s="25"/>
      <c r="I34" s="26"/>
    </row>
    <row r="35" spans="1:9" ht="169.5" customHeight="1">
      <c r="A35" s="15"/>
      <c r="B35" s="27">
        <v>22</v>
      </c>
      <c r="C35" s="23"/>
      <c r="D35" s="24"/>
      <c r="E35" s="24"/>
      <c r="F35" s="24"/>
      <c r="G35" s="24"/>
      <c r="H35" s="25"/>
      <c r="I35" s="26"/>
    </row>
    <row r="36" spans="1:9" ht="169.5" customHeight="1">
      <c r="A36" s="15"/>
      <c r="B36" s="27">
        <v>23</v>
      </c>
      <c r="C36" s="23"/>
      <c r="D36" s="24"/>
      <c r="E36" s="24"/>
      <c r="F36" s="24"/>
      <c r="G36" s="24"/>
      <c r="H36" s="25"/>
      <c r="I36" s="26"/>
    </row>
    <row r="37" spans="1:9" ht="169.5" customHeight="1">
      <c r="A37" s="15"/>
      <c r="B37" s="27">
        <v>24</v>
      </c>
      <c r="C37" s="23"/>
      <c r="D37" s="24"/>
      <c r="E37" s="24"/>
      <c r="F37" s="24"/>
      <c r="G37" s="24"/>
      <c r="H37" s="25"/>
      <c r="I37" s="26"/>
    </row>
    <row r="38" spans="1:9" ht="169.5" customHeight="1">
      <c r="A38" s="15"/>
      <c r="B38" s="27">
        <v>25</v>
      </c>
      <c r="C38" s="23"/>
      <c r="D38" s="24"/>
      <c r="E38" s="24"/>
      <c r="F38" s="24"/>
      <c r="G38" s="24"/>
      <c r="H38" s="25"/>
      <c r="I38" s="26"/>
    </row>
    <row r="39" ht="21" customHeight="1"/>
    <row r="40" spans="2:9" ht="34.5" customHeight="1">
      <c r="B40" s="15"/>
      <c r="C40" s="15"/>
      <c r="D40" s="15"/>
      <c r="E40" s="15"/>
      <c r="F40" s="15"/>
      <c r="G40" s="15"/>
      <c r="H40" s="15"/>
      <c r="I40" s="15"/>
    </row>
    <row r="41" spans="2:9" ht="48" customHeight="1">
      <c r="B41" s="28" t="s">
        <v>0</v>
      </c>
      <c r="C41" s="29">
        <f aca="true" t="shared" si="0" ref="C41:C44">+C2</f>
        <v>0</v>
      </c>
      <c r="D41" s="29"/>
      <c r="E41" s="15"/>
      <c r="F41" s="15"/>
      <c r="G41" s="15"/>
      <c r="H41" s="15"/>
      <c r="I41" s="15"/>
    </row>
    <row r="42" spans="2:9" ht="48" customHeight="1">
      <c r="B42" s="28" t="s">
        <v>1</v>
      </c>
      <c r="C42" s="29">
        <f t="shared" si="0"/>
        <v>0</v>
      </c>
      <c r="D42" s="29"/>
      <c r="E42" s="15"/>
      <c r="F42" s="15"/>
      <c r="G42" s="30"/>
      <c r="H42" s="30"/>
      <c r="I42" s="30"/>
    </row>
    <row r="43" spans="2:9" s="10" customFormat="1" ht="48" customHeight="1">
      <c r="B43" s="28" t="s">
        <v>2</v>
      </c>
      <c r="C43" s="29">
        <f t="shared" si="0"/>
        <v>0</v>
      </c>
      <c r="D43" s="29"/>
      <c r="E43" s="14"/>
      <c r="F43" s="14"/>
      <c r="G43" s="30"/>
      <c r="H43" s="30"/>
      <c r="I43" s="30"/>
    </row>
    <row r="44" spans="2:9" s="10" customFormat="1" ht="48" customHeight="1">
      <c r="B44" s="31" t="s">
        <v>13</v>
      </c>
      <c r="C44" s="29">
        <f t="shared" si="0"/>
        <v>0</v>
      </c>
      <c r="D44" s="29"/>
      <c r="E44" s="14"/>
      <c r="F44" s="14"/>
      <c r="G44" s="30"/>
      <c r="H44" s="30"/>
      <c r="I44" s="30"/>
    </row>
    <row r="45" spans="2:9" s="10" customFormat="1" ht="48" customHeight="1">
      <c r="B45" s="28"/>
      <c r="C45" s="32"/>
      <c r="D45" s="32"/>
      <c r="E45" s="14"/>
      <c r="F45" s="14"/>
      <c r="G45" s="30"/>
      <c r="H45" s="30"/>
      <c r="I45" s="30"/>
    </row>
    <row r="46" spans="2:9" s="10" customFormat="1" ht="48" customHeight="1">
      <c r="B46" s="33" t="s">
        <v>14</v>
      </c>
      <c r="C46" s="33"/>
      <c r="D46" s="33"/>
      <c r="E46" s="33"/>
      <c r="F46" s="33"/>
      <c r="G46" s="33"/>
      <c r="H46" s="33"/>
      <c r="I46" s="33"/>
    </row>
    <row r="47" spans="2:9" ht="37.5" customHeight="1">
      <c r="B47" s="34"/>
      <c r="C47" s="34"/>
      <c r="D47" s="34"/>
      <c r="E47" s="34"/>
      <c r="F47" s="34"/>
      <c r="G47" s="34"/>
      <c r="H47" s="15"/>
      <c r="I47" s="15"/>
    </row>
    <row r="48" spans="2:9" ht="44.25" customHeight="1">
      <c r="B48" s="19" t="s">
        <v>8</v>
      </c>
      <c r="C48" s="19" t="s">
        <v>15</v>
      </c>
      <c r="D48" s="19" t="s">
        <v>16</v>
      </c>
      <c r="E48" s="19"/>
      <c r="F48" s="19"/>
      <c r="G48" s="19" t="s">
        <v>17</v>
      </c>
      <c r="H48" s="19" t="s">
        <v>18</v>
      </c>
      <c r="I48" s="19" t="s">
        <v>19</v>
      </c>
    </row>
    <row r="49" spans="1:9" ht="90" customHeight="1">
      <c r="A49" s="15"/>
      <c r="B49" s="22">
        <v>1</v>
      </c>
      <c r="C49" s="35">
        <f aca="true" t="shared" si="1" ref="C49:C73">+C14</f>
        <v>0</v>
      </c>
      <c r="D49" s="36">
        <f aca="true" t="shared" si="2" ref="D49:D73">+D14</f>
        <v>0</v>
      </c>
      <c r="E49" s="36"/>
      <c r="F49" s="36"/>
      <c r="G49" s="37">
        <f aca="true" t="shared" si="3" ref="G49:G73">+H14</f>
        <v>0</v>
      </c>
      <c r="H49" s="25"/>
      <c r="I49" s="37">
        <f aca="true" t="shared" si="4" ref="I49:I73">_xlfn.IFERROR(IF(H49=0,0,IF(((H49/G49)*100)&gt;100,100,((H49/G49)*100))),0)</f>
        <v>0</v>
      </c>
    </row>
    <row r="50" spans="1:9" ht="90" customHeight="1">
      <c r="A50" s="15"/>
      <c r="B50" s="27">
        <v>2</v>
      </c>
      <c r="C50" s="35">
        <f t="shared" si="1"/>
        <v>0</v>
      </c>
      <c r="D50" s="36">
        <f t="shared" si="2"/>
        <v>0</v>
      </c>
      <c r="E50" s="36"/>
      <c r="F50" s="36"/>
      <c r="G50" s="37">
        <f t="shared" si="3"/>
        <v>0</v>
      </c>
      <c r="H50" s="25"/>
      <c r="I50" s="37">
        <f t="shared" si="4"/>
        <v>0</v>
      </c>
    </row>
    <row r="51" spans="1:9" ht="90" customHeight="1">
      <c r="A51" s="15"/>
      <c r="B51" s="27">
        <v>3</v>
      </c>
      <c r="C51" s="35">
        <f t="shared" si="1"/>
        <v>0</v>
      </c>
      <c r="D51" s="36">
        <f t="shared" si="2"/>
        <v>0</v>
      </c>
      <c r="E51" s="36"/>
      <c r="F51" s="36"/>
      <c r="G51" s="37">
        <f t="shared" si="3"/>
        <v>0</v>
      </c>
      <c r="H51" s="25"/>
      <c r="I51" s="37">
        <f t="shared" si="4"/>
        <v>0</v>
      </c>
    </row>
    <row r="52" spans="1:9" ht="90" customHeight="1">
      <c r="A52" s="15"/>
      <c r="B52" s="27">
        <v>4</v>
      </c>
      <c r="C52" s="35">
        <f t="shared" si="1"/>
        <v>0</v>
      </c>
      <c r="D52" s="36">
        <f t="shared" si="2"/>
        <v>0</v>
      </c>
      <c r="E52" s="36"/>
      <c r="F52" s="36"/>
      <c r="G52" s="37">
        <f t="shared" si="3"/>
        <v>0</v>
      </c>
      <c r="H52" s="25"/>
      <c r="I52" s="37">
        <f t="shared" si="4"/>
        <v>0</v>
      </c>
    </row>
    <row r="53" spans="1:9" ht="90" customHeight="1">
      <c r="A53" s="15"/>
      <c r="B53" s="27">
        <v>5</v>
      </c>
      <c r="C53" s="35">
        <f t="shared" si="1"/>
        <v>0</v>
      </c>
      <c r="D53" s="36">
        <f t="shared" si="2"/>
        <v>0</v>
      </c>
      <c r="E53" s="36"/>
      <c r="F53" s="36"/>
      <c r="G53" s="37">
        <f t="shared" si="3"/>
        <v>0</v>
      </c>
      <c r="H53" s="25"/>
      <c r="I53" s="37">
        <f t="shared" si="4"/>
        <v>0</v>
      </c>
    </row>
    <row r="54" spans="1:9" ht="90" customHeight="1">
      <c r="A54" s="15"/>
      <c r="B54" s="27">
        <v>6</v>
      </c>
      <c r="C54" s="35">
        <f t="shared" si="1"/>
        <v>0</v>
      </c>
      <c r="D54" s="36">
        <f t="shared" si="2"/>
        <v>0</v>
      </c>
      <c r="E54" s="36"/>
      <c r="F54" s="36"/>
      <c r="G54" s="37">
        <f t="shared" si="3"/>
        <v>0</v>
      </c>
      <c r="H54" s="25"/>
      <c r="I54" s="37">
        <f t="shared" si="4"/>
        <v>0</v>
      </c>
    </row>
    <row r="55" spans="1:9" ht="90" customHeight="1">
      <c r="A55" s="15"/>
      <c r="B55" s="27">
        <v>7</v>
      </c>
      <c r="C55" s="35">
        <f t="shared" si="1"/>
        <v>0</v>
      </c>
      <c r="D55" s="36">
        <f t="shared" si="2"/>
        <v>0</v>
      </c>
      <c r="E55" s="36"/>
      <c r="F55" s="36"/>
      <c r="G55" s="37">
        <f t="shared" si="3"/>
        <v>0</v>
      </c>
      <c r="H55" s="25"/>
      <c r="I55" s="37">
        <f t="shared" si="4"/>
        <v>0</v>
      </c>
    </row>
    <row r="56" spans="1:9" ht="90" customHeight="1">
      <c r="A56" s="15"/>
      <c r="B56" s="27">
        <v>8</v>
      </c>
      <c r="C56" s="35">
        <f t="shared" si="1"/>
        <v>0</v>
      </c>
      <c r="D56" s="36">
        <f t="shared" si="2"/>
        <v>0</v>
      </c>
      <c r="E56" s="36"/>
      <c r="F56" s="36"/>
      <c r="G56" s="37">
        <f t="shared" si="3"/>
        <v>0</v>
      </c>
      <c r="H56" s="25"/>
      <c r="I56" s="37">
        <f t="shared" si="4"/>
        <v>0</v>
      </c>
    </row>
    <row r="57" spans="1:9" ht="90" customHeight="1">
      <c r="A57" s="15"/>
      <c r="B57" s="27">
        <v>9</v>
      </c>
      <c r="C57" s="35">
        <f t="shared" si="1"/>
        <v>0</v>
      </c>
      <c r="D57" s="36">
        <f t="shared" si="2"/>
        <v>0</v>
      </c>
      <c r="E57" s="36"/>
      <c r="F57" s="36"/>
      <c r="G57" s="37">
        <f t="shared" si="3"/>
        <v>0</v>
      </c>
      <c r="H57" s="25"/>
      <c r="I57" s="37">
        <f t="shared" si="4"/>
        <v>0</v>
      </c>
    </row>
    <row r="58" spans="1:9" ht="90" customHeight="1">
      <c r="A58" s="15"/>
      <c r="B58" s="27">
        <v>10</v>
      </c>
      <c r="C58" s="35">
        <f t="shared" si="1"/>
        <v>0</v>
      </c>
      <c r="D58" s="36">
        <f t="shared" si="2"/>
        <v>0</v>
      </c>
      <c r="E58" s="36"/>
      <c r="F58" s="36"/>
      <c r="G58" s="37">
        <f t="shared" si="3"/>
        <v>0</v>
      </c>
      <c r="H58" s="25"/>
      <c r="I58" s="37">
        <f t="shared" si="4"/>
        <v>0</v>
      </c>
    </row>
    <row r="59" spans="1:9" ht="90" customHeight="1">
      <c r="A59" s="15"/>
      <c r="B59" s="27">
        <v>11</v>
      </c>
      <c r="C59" s="35">
        <f t="shared" si="1"/>
        <v>0</v>
      </c>
      <c r="D59" s="36">
        <f t="shared" si="2"/>
        <v>0</v>
      </c>
      <c r="E59" s="36"/>
      <c r="F59" s="36"/>
      <c r="G59" s="37">
        <f t="shared" si="3"/>
        <v>0</v>
      </c>
      <c r="H59" s="25"/>
      <c r="I59" s="37">
        <f t="shared" si="4"/>
        <v>0</v>
      </c>
    </row>
    <row r="60" spans="1:9" ht="90" customHeight="1">
      <c r="A60" s="15"/>
      <c r="B60" s="27">
        <v>12</v>
      </c>
      <c r="C60" s="35">
        <f t="shared" si="1"/>
        <v>0</v>
      </c>
      <c r="D60" s="36">
        <f t="shared" si="2"/>
        <v>0</v>
      </c>
      <c r="E60" s="36"/>
      <c r="F60" s="36"/>
      <c r="G60" s="37">
        <f t="shared" si="3"/>
        <v>0</v>
      </c>
      <c r="H60" s="25"/>
      <c r="I60" s="37">
        <f t="shared" si="4"/>
        <v>0</v>
      </c>
    </row>
    <row r="61" spans="1:9" ht="90" customHeight="1">
      <c r="A61" s="15"/>
      <c r="B61" s="27">
        <v>13</v>
      </c>
      <c r="C61" s="35">
        <f t="shared" si="1"/>
        <v>0</v>
      </c>
      <c r="D61" s="36">
        <f t="shared" si="2"/>
        <v>0</v>
      </c>
      <c r="E61" s="36"/>
      <c r="F61" s="36"/>
      <c r="G61" s="37">
        <f t="shared" si="3"/>
        <v>0</v>
      </c>
      <c r="H61" s="25"/>
      <c r="I61" s="37">
        <f t="shared" si="4"/>
        <v>0</v>
      </c>
    </row>
    <row r="62" spans="1:9" ht="90" customHeight="1">
      <c r="A62" s="15"/>
      <c r="B62" s="27">
        <v>14</v>
      </c>
      <c r="C62" s="35">
        <f t="shared" si="1"/>
        <v>0</v>
      </c>
      <c r="D62" s="36">
        <f t="shared" si="2"/>
        <v>0</v>
      </c>
      <c r="E62" s="36"/>
      <c r="F62" s="36"/>
      <c r="G62" s="37">
        <f t="shared" si="3"/>
        <v>0</v>
      </c>
      <c r="H62" s="25"/>
      <c r="I62" s="37">
        <f t="shared" si="4"/>
        <v>0</v>
      </c>
    </row>
    <row r="63" spans="1:9" ht="90" customHeight="1">
      <c r="A63" s="15"/>
      <c r="B63" s="27">
        <v>15</v>
      </c>
      <c r="C63" s="35">
        <f t="shared" si="1"/>
        <v>0</v>
      </c>
      <c r="D63" s="36">
        <f t="shared" si="2"/>
        <v>0</v>
      </c>
      <c r="E63" s="36"/>
      <c r="F63" s="36"/>
      <c r="G63" s="37">
        <f t="shared" si="3"/>
        <v>0</v>
      </c>
      <c r="H63" s="25"/>
      <c r="I63" s="37">
        <f t="shared" si="4"/>
        <v>0</v>
      </c>
    </row>
    <row r="64" spans="1:9" ht="90" customHeight="1">
      <c r="A64" s="15"/>
      <c r="B64" s="27">
        <v>16</v>
      </c>
      <c r="C64" s="35">
        <f t="shared" si="1"/>
        <v>0</v>
      </c>
      <c r="D64" s="36">
        <f t="shared" si="2"/>
        <v>0</v>
      </c>
      <c r="E64" s="36"/>
      <c r="F64" s="36"/>
      <c r="G64" s="37">
        <f t="shared" si="3"/>
        <v>0</v>
      </c>
      <c r="H64" s="25"/>
      <c r="I64" s="37">
        <f t="shared" si="4"/>
        <v>0</v>
      </c>
    </row>
    <row r="65" spans="1:9" ht="90" customHeight="1">
      <c r="A65" s="15"/>
      <c r="B65" s="27">
        <v>17</v>
      </c>
      <c r="C65" s="35">
        <f t="shared" si="1"/>
        <v>0</v>
      </c>
      <c r="D65" s="36">
        <f t="shared" si="2"/>
        <v>0</v>
      </c>
      <c r="E65" s="36"/>
      <c r="F65" s="36"/>
      <c r="G65" s="37">
        <f t="shared" si="3"/>
        <v>0</v>
      </c>
      <c r="H65" s="25"/>
      <c r="I65" s="37">
        <f t="shared" si="4"/>
        <v>0</v>
      </c>
    </row>
    <row r="66" spans="1:9" ht="90" customHeight="1">
      <c r="A66" s="15"/>
      <c r="B66" s="27">
        <v>18</v>
      </c>
      <c r="C66" s="35">
        <f t="shared" si="1"/>
        <v>0</v>
      </c>
      <c r="D66" s="36">
        <f t="shared" si="2"/>
        <v>0</v>
      </c>
      <c r="E66" s="36"/>
      <c r="F66" s="36"/>
      <c r="G66" s="37">
        <f t="shared" si="3"/>
        <v>0</v>
      </c>
      <c r="H66" s="25"/>
      <c r="I66" s="37">
        <f t="shared" si="4"/>
        <v>0</v>
      </c>
    </row>
    <row r="67" spans="1:9" ht="90" customHeight="1">
      <c r="A67" s="15"/>
      <c r="B67" s="27">
        <v>19</v>
      </c>
      <c r="C67" s="35">
        <f t="shared" si="1"/>
        <v>0</v>
      </c>
      <c r="D67" s="36">
        <f t="shared" si="2"/>
        <v>0</v>
      </c>
      <c r="E67" s="36"/>
      <c r="F67" s="36"/>
      <c r="G67" s="37">
        <f t="shared" si="3"/>
        <v>0</v>
      </c>
      <c r="H67" s="25"/>
      <c r="I67" s="37">
        <f t="shared" si="4"/>
        <v>0</v>
      </c>
    </row>
    <row r="68" spans="1:9" ht="90" customHeight="1">
      <c r="A68" s="15"/>
      <c r="B68" s="27">
        <v>20</v>
      </c>
      <c r="C68" s="35">
        <f t="shared" si="1"/>
        <v>0</v>
      </c>
      <c r="D68" s="36">
        <f t="shared" si="2"/>
        <v>0</v>
      </c>
      <c r="E68" s="36"/>
      <c r="F68" s="36"/>
      <c r="G68" s="37">
        <f t="shared" si="3"/>
        <v>0</v>
      </c>
      <c r="H68" s="25"/>
      <c r="I68" s="37">
        <f t="shared" si="4"/>
        <v>0</v>
      </c>
    </row>
    <row r="69" spans="1:9" ht="90" customHeight="1">
      <c r="A69" s="15"/>
      <c r="B69" s="27">
        <v>21</v>
      </c>
      <c r="C69" s="35">
        <f t="shared" si="1"/>
        <v>0</v>
      </c>
      <c r="D69" s="36">
        <f t="shared" si="2"/>
        <v>0</v>
      </c>
      <c r="E69" s="36"/>
      <c r="F69" s="36"/>
      <c r="G69" s="37">
        <f t="shared" si="3"/>
        <v>0</v>
      </c>
      <c r="H69" s="25"/>
      <c r="I69" s="37">
        <f t="shared" si="4"/>
        <v>0</v>
      </c>
    </row>
    <row r="70" spans="1:9" ht="90" customHeight="1">
      <c r="A70" s="15"/>
      <c r="B70" s="27">
        <v>22</v>
      </c>
      <c r="C70" s="35">
        <f t="shared" si="1"/>
        <v>0</v>
      </c>
      <c r="D70" s="36">
        <f t="shared" si="2"/>
        <v>0</v>
      </c>
      <c r="E70" s="36"/>
      <c r="F70" s="36"/>
      <c r="G70" s="37">
        <f t="shared" si="3"/>
        <v>0</v>
      </c>
      <c r="H70" s="25"/>
      <c r="I70" s="37">
        <f t="shared" si="4"/>
        <v>0</v>
      </c>
    </row>
    <row r="71" spans="1:9" ht="90" customHeight="1">
      <c r="A71" s="15"/>
      <c r="B71" s="27">
        <v>23</v>
      </c>
      <c r="C71" s="35">
        <f t="shared" si="1"/>
        <v>0</v>
      </c>
      <c r="D71" s="36">
        <f t="shared" si="2"/>
        <v>0</v>
      </c>
      <c r="E71" s="36"/>
      <c r="F71" s="36"/>
      <c r="G71" s="37">
        <f t="shared" si="3"/>
        <v>0</v>
      </c>
      <c r="H71" s="25"/>
      <c r="I71" s="37">
        <f t="shared" si="4"/>
        <v>0</v>
      </c>
    </row>
    <row r="72" spans="1:9" ht="90" customHeight="1">
      <c r="A72" s="15"/>
      <c r="B72" s="27">
        <v>24</v>
      </c>
      <c r="C72" s="35">
        <f t="shared" si="1"/>
        <v>0</v>
      </c>
      <c r="D72" s="36">
        <f t="shared" si="2"/>
        <v>0</v>
      </c>
      <c r="E72" s="36"/>
      <c r="F72" s="36"/>
      <c r="G72" s="37">
        <f t="shared" si="3"/>
        <v>0</v>
      </c>
      <c r="H72" s="25"/>
      <c r="I72" s="37">
        <f t="shared" si="4"/>
        <v>0</v>
      </c>
    </row>
    <row r="73" spans="1:9" ht="90" customHeight="1">
      <c r="A73" s="15"/>
      <c r="B73" s="27">
        <v>25</v>
      </c>
      <c r="C73" s="35">
        <f t="shared" si="1"/>
        <v>0</v>
      </c>
      <c r="D73" s="36">
        <f t="shared" si="2"/>
        <v>0</v>
      </c>
      <c r="E73" s="36"/>
      <c r="F73" s="36"/>
      <c r="G73" s="37">
        <f t="shared" si="3"/>
        <v>0</v>
      </c>
      <c r="H73" s="25"/>
      <c r="I73" s="37">
        <f t="shared" si="4"/>
        <v>0</v>
      </c>
    </row>
    <row r="74" spans="1:9" ht="15">
      <c r="A74" s="15"/>
      <c r="B74" s="38"/>
      <c r="C74" s="39"/>
      <c r="D74" s="40"/>
      <c r="E74" s="41"/>
      <c r="F74" s="41"/>
      <c r="G74" s="41"/>
      <c r="H74" s="15"/>
      <c r="I74" s="15"/>
    </row>
    <row r="75" spans="1:9" ht="15">
      <c r="A75" s="15"/>
      <c r="B75" s="38"/>
      <c r="C75" s="39"/>
      <c r="D75" s="40"/>
      <c r="E75" s="41"/>
      <c r="F75" s="41"/>
      <c r="G75" s="41"/>
      <c r="H75" s="15"/>
      <c r="I75" s="15"/>
    </row>
    <row r="76" spans="1:9" ht="34.5" customHeight="1">
      <c r="A76" s="15"/>
      <c r="B76" s="28" t="s">
        <v>0</v>
      </c>
      <c r="C76" s="29">
        <f aca="true" t="shared" si="5" ref="C76:C79">+C2</f>
        <v>0</v>
      </c>
      <c r="D76" s="29"/>
      <c r="E76" s="41"/>
      <c r="F76" s="41"/>
      <c r="G76" s="41"/>
      <c r="H76" s="15"/>
      <c r="I76" s="15"/>
    </row>
    <row r="77" spans="1:9" ht="34.5" customHeight="1">
      <c r="A77" s="15"/>
      <c r="B77" s="28" t="s">
        <v>1</v>
      </c>
      <c r="C77" s="29">
        <f t="shared" si="5"/>
        <v>0</v>
      </c>
      <c r="D77" s="29"/>
      <c r="E77" s="41"/>
      <c r="F77" s="41"/>
      <c r="G77" s="41"/>
      <c r="H77" s="15"/>
      <c r="I77" s="15"/>
    </row>
    <row r="78" spans="1:9" ht="34.5" customHeight="1">
      <c r="A78" s="15"/>
      <c r="B78" s="28" t="s">
        <v>2</v>
      </c>
      <c r="C78" s="29">
        <f t="shared" si="5"/>
        <v>0</v>
      </c>
      <c r="D78" s="29"/>
      <c r="E78" s="41"/>
      <c r="F78" s="41"/>
      <c r="G78" s="41"/>
      <c r="H78" s="15"/>
      <c r="I78" s="15"/>
    </row>
    <row r="79" spans="1:9" ht="34.5" customHeight="1">
      <c r="A79" s="15"/>
      <c r="B79" s="31" t="s">
        <v>13</v>
      </c>
      <c r="C79" s="29">
        <f t="shared" si="5"/>
        <v>0</v>
      </c>
      <c r="D79" s="29"/>
      <c r="E79" s="41"/>
      <c r="F79" s="41"/>
      <c r="G79" s="41"/>
      <c r="H79" s="15"/>
      <c r="I79" s="15"/>
    </row>
    <row r="80" spans="1:9" ht="15.75">
      <c r="A80" s="15"/>
      <c r="B80" s="38"/>
      <c r="C80" s="39"/>
      <c r="D80" s="40"/>
      <c r="E80" s="41"/>
      <c r="F80" s="41"/>
      <c r="G80" s="41"/>
      <c r="H80" s="15"/>
      <c r="I80" s="15"/>
    </row>
    <row r="81" spans="1:9" ht="34.5">
      <c r="A81" s="15"/>
      <c r="B81" s="33" t="s">
        <v>20</v>
      </c>
      <c r="C81" s="33"/>
      <c r="D81" s="33"/>
      <c r="E81" s="33"/>
      <c r="F81" s="33"/>
      <c r="G81" s="30"/>
      <c r="H81" s="30"/>
      <c r="I81" s="30"/>
    </row>
    <row r="82" spans="1:9" ht="47.25" customHeight="1">
      <c r="A82" s="15"/>
      <c r="B82" s="42" t="s">
        <v>21</v>
      </c>
      <c r="C82" s="42" t="s">
        <v>22</v>
      </c>
      <c r="D82" s="42" t="s">
        <v>23</v>
      </c>
      <c r="E82" s="42" t="s">
        <v>24</v>
      </c>
      <c r="F82" s="42" t="s">
        <v>25</v>
      </c>
      <c r="G82" s="41"/>
      <c r="H82" s="15"/>
      <c r="I82" s="15"/>
    </row>
    <row r="83" spans="1:9" ht="67.5" customHeight="1">
      <c r="A83" s="15"/>
      <c r="B83" s="27">
        <v>1</v>
      </c>
      <c r="C83" s="43"/>
      <c r="D83" s="44">
        <f>_xlfn.IFERROR('Colaborador 01'!G144,0)</f>
        <v>0</v>
      </c>
      <c r="E83" s="45"/>
      <c r="F83" s="44">
        <f>_xlfn.IFERROR('Colaborador 01'!J147,0)</f>
        <v>0</v>
      </c>
      <c r="G83" s="46">
        <f aca="true" t="shared" si="6" ref="G83:G97">IF(D83&gt;0,1,0)</f>
        <v>0</v>
      </c>
      <c r="H83" s="15"/>
      <c r="I83" s="15"/>
    </row>
    <row r="84" spans="1:9" ht="67.5" customHeight="1">
      <c r="A84" s="15"/>
      <c r="B84" s="27">
        <v>2</v>
      </c>
      <c r="C84" s="43"/>
      <c r="D84" s="44">
        <f>_xlfn.IFERROR('Colaborador 02'!G144,0)</f>
        <v>0</v>
      </c>
      <c r="E84" s="45"/>
      <c r="F84" s="44">
        <f>_xlfn.IFERROR('Colaborador 02'!J148,0)</f>
        <v>0</v>
      </c>
      <c r="G84" s="46">
        <f t="shared" si="6"/>
        <v>0</v>
      </c>
      <c r="H84" s="15"/>
      <c r="I84" s="15"/>
    </row>
    <row r="85" spans="1:9" ht="67.5" customHeight="1">
      <c r="A85" s="15"/>
      <c r="B85" s="27">
        <v>3</v>
      </c>
      <c r="C85" s="43"/>
      <c r="D85" s="44">
        <f>_xlfn.IFERROR('Colaborador 03'!G144,0)</f>
        <v>0</v>
      </c>
      <c r="E85" s="45"/>
      <c r="F85" s="44">
        <f>_xlfn.IFERROR('Colaborador 03'!J148,0)</f>
        <v>0</v>
      </c>
      <c r="G85" s="46">
        <f t="shared" si="6"/>
        <v>0</v>
      </c>
      <c r="H85" s="47"/>
      <c r="I85" s="15"/>
    </row>
    <row r="86" spans="1:9" ht="67.5" customHeight="1">
      <c r="A86" s="15"/>
      <c r="B86" s="27">
        <v>4</v>
      </c>
      <c r="C86" s="43"/>
      <c r="D86" s="44">
        <f>_xlfn.IFERROR('Colaborador 04'!G144,0)</f>
        <v>0</v>
      </c>
      <c r="E86" s="45"/>
      <c r="F86" s="44">
        <f>_xlfn.IFERROR('Colaborador 04'!J148,0)</f>
        <v>0</v>
      </c>
      <c r="G86" s="46">
        <f t="shared" si="6"/>
        <v>0</v>
      </c>
      <c r="H86" s="15"/>
      <c r="I86" s="15"/>
    </row>
    <row r="87" spans="1:9" ht="67.5" customHeight="1">
      <c r="A87" s="15"/>
      <c r="B87" s="27">
        <v>5</v>
      </c>
      <c r="C87" s="43"/>
      <c r="D87" s="44">
        <f>_xlfn.IFERROR('Colaborador 05'!G144,0)</f>
        <v>0</v>
      </c>
      <c r="E87" s="45"/>
      <c r="F87" s="44">
        <f>_xlfn.IFERROR('Colaborador 05'!J148,0)</f>
        <v>0</v>
      </c>
      <c r="G87" s="46">
        <f t="shared" si="6"/>
        <v>0</v>
      </c>
      <c r="H87" s="15"/>
      <c r="I87" s="15"/>
    </row>
    <row r="88" spans="1:9" ht="67.5" customHeight="1">
      <c r="A88" s="15"/>
      <c r="B88" s="27">
        <v>6</v>
      </c>
      <c r="C88" s="43"/>
      <c r="D88" s="44">
        <f>_xlfn.IFERROR('Colaborador 06'!G144,0)</f>
        <v>0</v>
      </c>
      <c r="E88" s="45"/>
      <c r="F88" s="44">
        <f>_xlfn.IFERROR('Colaborador 06'!J148,0)</f>
        <v>0</v>
      </c>
      <c r="G88" s="46">
        <f t="shared" si="6"/>
        <v>0</v>
      </c>
      <c r="H88" s="15"/>
      <c r="I88" s="15"/>
    </row>
    <row r="89" spans="1:9" ht="67.5" customHeight="1">
      <c r="A89" s="15"/>
      <c r="B89" s="27">
        <v>7</v>
      </c>
      <c r="C89" s="43"/>
      <c r="D89" s="44">
        <f>_xlfn.IFERROR('Colaborador 07'!G144,0)</f>
        <v>0</v>
      </c>
      <c r="E89" s="45"/>
      <c r="F89" s="44">
        <f>_xlfn.IFERROR('Colaborador 07'!J148,0)</f>
        <v>0</v>
      </c>
      <c r="G89" s="46">
        <f t="shared" si="6"/>
        <v>0</v>
      </c>
      <c r="H89" s="15"/>
      <c r="I89" s="15"/>
    </row>
    <row r="90" spans="1:9" ht="67.5" customHeight="1">
      <c r="A90" s="15"/>
      <c r="B90" s="27">
        <v>8</v>
      </c>
      <c r="C90" s="43"/>
      <c r="D90" s="44">
        <f>_xlfn.IFERROR('Colaborador 08'!G144,0)</f>
        <v>0</v>
      </c>
      <c r="E90" s="45"/>
      <c r="F90" s="44">
        <f>_xlfn.IFERROR('Colaborador 08'!J148,0)</f>
        <v>0</v>
      </c>
      <c r="G90" s="46">
        <f t="shared" si="6"/>
        <v>0</v>
      </c>
      <c r="H90" s="15"/>
      <c r="I90" s="15"/>
    </row>
    <row r="91" spans="1:9" ht="67.5" customHeight="1">
      <c r="A91" s="15"/>
      <c r="B91" s="27">
        <v>9</v>
      </c>
      <c r="C91" s="43"/>
      <c r="D91" s="44">
        <f>_xlfn.IFERROR('Colaborador 09'!G144,0)</f>
        <v>0</v>
      </c>
      <c r="E91" s="45"/>
      <c r="F91" s="44">
        <f>_xlfn.IFERROR('Colaborador 09'!J148,0)</f>
        <v>0</v>
      </c>
      <c r="G91" s="46">
        <f t="shared" si="6"/>
        <v>0</v>
      </c>
      <c r="H91" s="15"/>
      <c r="I91" s="15"/>
    </row>
    <row r="92" spans="1:9" ht="67.5" customHeight="1">
      <c r="A92" s="15"/>
      <c r="B92" s="27">
        <v>10</v>
      </c>
      <c r="C92" s="43"/>
      <c r="D92" s="44">
        <f>_xlfn.IFERROR('Colaborador 10'!G144,0)</f>
        <v>0</v>
      </c>
      <c r="E92" s="45"/>
      <c r="F92" s="44">
        <f>_xlfn.IFERROR('Colaborador 10'!J148,0)</f>
        <v>0</v>
      </c>
      <c r="G92" s="46">
        <f t="shared" si="6"/>
        <v>0</v>
      </c>
      <c r="H92" s="15"/>
      <c r="I92" s="15"/>
    </row>
    <row r="93" spans="1:9" ht="67.5" customHeight="1">
      <c r="A93" s="15"/>
      <c r="B93" s="27">
        <v>11</v>
      </c>
      <c r="C93" s="43"/>
      <c r="D93" s="44">
        <f>_xlfn.IFERROR('Colaborador 11'!G144,0)</f>
        <v>0</v>
      </c>
      <c r="E93" s="45"/>
      <c r="F93" s="44">
        <f>_xlfn.IFERROR('Colaborador 11'!J148,0)</f>
        <v>0</v>
      </c>
      <c r="G93" s="46">
        <f t="shared" si="6"/>
        <v>0</v>
      </c>
      <c r="H93" s="15"/>
      <c r="I93" s="15"/>
    </row>
    <row r="94" spans="1:9" ht="67.5" customHeight="1">
      <c r="A94" s="15"/>
      <c r="B94" s="27">
        <v>12</v>
      </c>
      <c r="C94" s="43"/>
      <c r="D94" s="44">
        <f>_xlfn.IFERROR('Colaborador 12'!G144,0)</f>
        <v>0</v>
      </c>
      <c r="E94" s="45"/>
      <c r="F94" s="44">
        <f>_xlfn.IFERROR('Colaborador 12'!J148,0)</f>
        <v>0</v>
      </c>
      <c r="G94" s="46">
        <f t="shared" si="6"/>
        <v>0</v>
      </c>
      <c r="H94" s="15"/>
      <c r="I94" s="15"/>
    </row>
    <row r="95" spans="1:9" ht="67.5" customHeight="1">
      <c r="A95" s="15"/>
      <c r="B95" s="27">
        <v>13</v>
      </c>
      <c r="C95" s="43"/>
      <c r="D95" s="44">
        <f>_xlfn.IFERROR('Colaborador 13'!G144,0)</f>
        <v>0</v>
      </c>
      <c r="E95" s="45"/>
      <c r="F95" s="44">
        <f>_xlfn.IFERROR('Colaborador 13'!J148,0)</f>
        <v>0</v>
      </c>
      <c r="G95" s="46">
        <f t="shared" si="6"/>
        <v>0</v>
      </c>
      <c r="H95" s="15"/>
      <c r="I95" s="15"/>
    </row>
    <row r="96" spans="1:9" ht="67.5" customHeight="1">
      <c r="A96" s="15"/>
      <c r="B96" s="27">
        <v>14</v>
      </c>
      <c r="C96" s="43"/>
      <c r="D96" s="44">
        <f>_xlfn.IFERROR('Colaborador 14'!G144,0)</f>
        <v>0</v>
      </c>
      <c r="E96" s="45"/>
      <c r="F96" s="44">
        <f>_xlfn.IFERROR('Colaborador 14'!J148,0)</f>
        <v>0</v>
      </c>
      <c r="G96" s="46">
        <f t="shared" si="6"/>
        <v>0</v>
      </c>
      <c r="H96" s="15"/>
      <c r="I96" s="15"/>
    </row>
    <row r="97" spans="1:9" ht="67.5" customHeight="1">
      <c r="A97" s="15"/>
      <c r="B97" s="27">
        <v>15</v>
      </c>
      <c r="C97" s="43"/>
      <c r="D97" s="44">
        <f>_xlfn.IFERROR('Colaborador 15'!G144,0)</f>
        <v>0</v>
      </c>
      <c r="E97" s="45"/>
      <c r="F97" s="44">
        <f>_xlfn.IFERROR('Colaborador 15'!J148,0)</f>
        <v>0</v>
      </c>
      <c r="G97" s="46">
        <f t="shared" si="6"/>
        <v>0</v>
      </c>
      <c r="H97" s="15"/>
      <c r="I97" s="15"/>
    </row>
    <row r="98" spans="2:7" ht="49.5" customHeight="1">
      <c r="B98" s="48" t="s">
        <v>26</v>
      </c>
      <c r="C98" s="48"/>
      <c r="D98" s="49" t="e">
        <f>SUM(F83:F97)/SUM(G83:G97)</f>
        <v>#DIV/0!</v>
      </c>
      <c r="E98" s="50"/>
      <c r="F98" s="51"/>
      <c r="G98" s="51"/>
    </row>
  </sheetData>
  <sheetProtection password="94EA" sheet="1" selectLockedCells="1"/>
  <mergeCells count="74">
    <mergeCell ref="C2:D2"/>
    <mergeCell ref="C3:D3"/>
    <mergeCell ref="C4:D4"/>
    <mergeCell ref="C5:D5"/>
    <mergeCell ref="B8:E8"/>
    <mergeCell ref="B11:I11"/>
    <mergeCell ref="B12:B13"/>
    <mergeCell ref="C12:C13"/>
    <mergeCell ref="D12:G13"/>
    <mergeCell ref="H12:H13"/>
    <mergeCell ref="I12:I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C41:D41"/>
    <mergeCell ref="C42:D42"/>
    <mergeCell ref="C43:D43"/>
    <mergeCell ref="C44:D44"/>
    <mergeCell ref="B46:I46"/>
    <mergeCell ref="B47:G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C76:D76"/>
    <mergeCell ref="C77:D77"/>
    <mergeCell ref="C78:D78"/>
    <mergeCell ref="C79:D79"/>
    <mergeCell ref="B81:F81"/>
    <mergeCell ref="B98:C98"/>
  </mergeCells>
  <printOptions/>
  <pageMargins left="0.31527777777777777" right="0.31527777777777777" top="0.5902777777777778" bottom="0.5902777777777778" header="0.5118055555555555" footer="0.5118055555555555"/>
  <pageSetup horizontalDpi="300" verticalDpi="300" orientation="portrait" paperSize="9" scale="35"/>
  <rowBreaks count="4" manualBreakCount="4">
    <brk id="39" max="255" man="1"/>
    <brk id="74" max="255" man="1"/>
    <brk id="98" max="255" man="1"/>
    <brk id="102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>
    <tabColor indexed="40"/>
  </sheetPr>
  <dimension ref="A1:L187"/>
  <sheetViews>
    <sheetView showGridLines="0" zoomScale="33" zoomScaleNormal="33" zoomScaleSheetLayoutView="32" workbookViewId="0" topLeftCell="A165">
      <selection activeCell="AV161" sqref="AV161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Master!C91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24.75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312">
        <f>C4</f>
        <v>0</v>
      </c>
      <c r="D63" s="312"/>
      <c r="E63" s="312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313">
        <f aca="true" t="shared" si="0" ref="C64:C65">+C5</f>
        <v>0</v>
      </c>
      <c r="D64" s="313"/>
      <c r="E64" s="355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6">
        <f t="shared" si="0"/>
        <v>0</v>
      </c>
      <c r="D65" s="386"/>
      <c r="E65" s="355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313">
        <f aca="true" t="shared" si="1" ref="C66:C67">C7</f>
        <v>0</v>
      </c>
      <c r="D66" s="313"/>
      <c r="E66" s="355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313">
        <f t="shared" si="1"/>
        <v>0</v>
      </c>
      <c r="D67" s="313"/>
      <c r="E67" s="356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318">
        <f>C4</f>
        <v>0</v>
      </c>
      <c r="D100" s="319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313">
        <f aca="true" t="shared" si="8" ref="C101:C102">+C5</f>
        <v>0</v>
      </c>
      <c r="D101" s="313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6">
        <f t="shared" si="8"/>
        <v>0</v>
      </c>
      <c r="D102" s="386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313">
        <f aca="true" t="shared" si="9" ref="C103:C104">C66</f>
        <v>0</v>
      </c>
      <c r="D103" s="313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313">
        <f t="shared" si="9"/>
        <v>0</v>
      </c>
      <c r="D104" s="313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+Master!E91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91">
        <f aca="true" t="shared" si="22" ref="C158:C162">C100</f>
        <v>0</v>
      </c>
      <c r="D158" s="291"/>
      <c r="E158" s="291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313">
        <f t="shared" si="22"/>
        <v>0</v>
      </c>
      <c r="D159" s="313"/>
      <c r="E159" s="355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6">
        <f t="shared" si="22"/>
        <v>0</v>
      </c>
      <c r="D160" s="386"/>
      <c r="E160" s="355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313">
        <f t="shared" si="22"/>
        <v>0</v>
      </c>
      <c r="D161" s="313"/>
      <c r="E161" s="355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313">
        <f t="shared" si="22"/>
        <v>0</v>
      </c>
      <c r="D162" s="313"/>
      <c r="E162" s="356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>
    <tabColor indexed="40"/>
  </sheetPr>
  <dimension ref="A1:L187"/>
  <sheetViews>
    <sheetView showGridLines="0" zoomScale="38" zoomScaleNormal="38" zoomScaleSheetLayoutView="23" workbookViewId="0" topLeftCell="A2">
      <selection activeCell="CB4" sqref="CB4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Master!C92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32.25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156">
        <f>C4</f>
        <v>0</v>
      </c>
      <c r="D63" s="156"/>
      <c r="E63" s="156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61">
        <f aca="true" t="shared" si="0" ref="C64:C65">+C5</f>
        <v>0</v>
      </c>
      <c r="D64" s="61"/>
      <c r="E64" s="157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7">
        <f t="shared" si="0"/>
        <v>0</v>
      </c>
      <c r="D65" s="387"/>
      <c r="E65" s="157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61">
        <f aca="true" t="shared" si="1" ref="C66:C67">C7</f>
        <v>0</v>
      </c>
      <c r="D66" s="61"/>
      <c r="E66" s="157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61">
        <f t="shared" si="1"/>
        <v>0</v>
      </c>
      <c r="D67" s="61"/>
      <c r="E67" s="159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191">
        <f>C4</f>
        <v>0</v>
      </c>
      <c r="D100" s="192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61">
        <f aca="true" t="shared" si="8" ref="C101:C102">+C5</f>
        <v>0</v>
      </c>
      <c r="D101" s="61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7">
        <f t="shared" si="8"/>
        <v>0</v>
      </c>
      <c r="D102" s="387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61">
        <f aca="true" t="shared" si="9" ref="C103:C104">C66</f>
        <v>0</v>
      </c>
      <c r="D103" s="61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61">
        <f t="shared" si="9"/>
        <v>0</v>
      </c>
      <c r="D104" s="61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+Master!E92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73">
        <f aca="true" t="shared" si="22" ref="C158:C162">C100</f>
        <v>0</v>
      </c>
      <c r="D158" s="273"/>
      <c r="E158" s="273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61">
        <f t="shared" si="22"/>
        <v>0</v>
      </c>
      <c r="D159" s="61"/>
      <c r="E159" s="157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7">
        <f t="shared" si="22"/>
        <v>0</v>
      </c>
      <c r="D160" s="387"/>
      <c r="E160" s="157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61">
        <f t="shared" si="22"/>
        <v>0</v>
      </c>
      <c r="D161" s="61"/>
      <c r="E161" s="157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61">
        <f t="shared" si="22"/>
        <v>0</v>
      </c>
      <c r="D162" s="61"/>
      <c r="E162" s="159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79" ht="15">
      <c r="K179" s="50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>
    <tabColor indexed="40"/>
  </sheetPr>
  <dimension ref="A1:L187"/>
  <sheetViews>
    <sheetView showGridLines="0" zoomScale="30" zoomScaleNormal="30" zoomScaleSheetLayoutView="26" workbookViewId="0" topLeftCell="A148">
      <selection activeCell="E173" sqref="E173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Master!C93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30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156">
        <f>C4</f>
        <v>0</v>
      </c>
      <c r="D63" s="156"/>
      <c r="E63" s="156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61">
        <f aca="true" t="shared" si="0" ref="C64:C65">+C5</f>
        <v>0</v>
      </c>
      <c r="D64" s="61"/>
      <c r="E64" s="157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7">
        <f t="shared" si="0"/>
        <v>0</v>
      </c>
      <c r="D65" s="387"/>
      <c r="E65" s="157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61">
        <f aca="true" t="shared" si="1" ref="C66:C67">C7</f>
        <v>0</v>
      </c>
      <c r="D66" s="61"/>
      <c r="E66" s="157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61">
        <f t="shared" si="1"/>
        <v>0</v>
      </c>
      <c r="D67" s="61"/>
      <c r="E67" s="159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191">
        <f>C4</f>
        <v>0</v>
      </c>
      <c r="D100" s="192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61">
        <f aca="true" t="shared" si="8" ref="C101:C102">+C5</f>
        <v>0</v>
      </c>
      <c r="D101" s="61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7">
        <f t="shared" si="8"/>
        <v>0</v>
      </c>
      <c r="D102" s="387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61">
        <f aca="true" t="shared" si="9" ref="C103:C104">C66</f>
        <v>0</v>
      </c>
      <c r="D103" s="61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61">
        <f t="shared" si="9"/>
        <v>0</v>
      </c>
      <c r="D104" s="61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+Master!E93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73">
        <f aca="true" t="shared" si="22" ref="C158:C162">C100</f>
        <v>0</v>
      </c>
      <c r="D158" s="273"/>
      <c r="E158" s="273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61">
        <f t="shared" si="22"/>
        <v>0</v>
      </c>
      <c r="D159" s="61"/>
      <c r="E159" s="157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7">
        <f t="shared" si="22"/>
        <v>0</v>
      </c>
      <c r="D160" s="387"/>
      <c r="E160" s="157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61">
        <f t="shared" si="22"/>
        <v>0</v>
      </c>
      <c r="D161" s="61"/>
      <c r="E161" s="157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61">
        <f t="shared" si="22"/>
        <v>0</v>
      </c>
      <c r="D162" s="61"/>
      <c r="E162" s="159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>
    <tabColor indexed="40"/>
  </sheetPr>
  <dimension ref="A1:L187"/>
  <sheetViews>
    <sheetView showGridLines="0" zoomScale="32" zoomScaleNormal="32" zoomScaleSheetLayoutView="30" workbookViewId="0" topLeftCell="A160">
      <selection activeCell="AV161" sqref="AV161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Master!C94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41.25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156">
        <f>C4</f>
        <v>0</v>
      </c>
      <c r="D63" s="156"/>
      <c r="E63" s="156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61">
        <f aca="true" t="shared" si="0" ref="C64:C65">+C5</f>
        <v>0</v>
      </c>
      <c r="D64" s="61"/>
      <c r="E64" s="157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7">
        <f t="shared" si="0"/>
        <v>0</v>
      </c>
      <c r="D65" s="387"/>
      <c r="E65" s="157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61">
        <f aca="true" t="shared" si="1" ref="C66:C67">C7</f>
        <v>0</v>
      </c>
      <c r="D66" s="61"/>
      <c r="E66" s="157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61">
        <f t="shared" si="1"/>
        <v>0</v>
      </c>
      <c r="D67" s="61"/>
      <c r="E67" s="159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191">
        <f>C4</f>
        <v>0</v>
      </c>
      <c r="D100" s="192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61">
        <f aca="true" t="shared" si="8" ref="C101:C102">+C5</f>
        <v>0</v>
      </c>
      <c r="D101" s="61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7">
        <f t="shared" si="8"/>
        <v>0</v>
      </c>
      <c r="D102" s="387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61">
        <f aca="true" t="shared" si="9" ref="C103:C104">C66</f>
        <v>0</v>
      </c>
      <c r="D103" s="61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61">
        <f t="shared" si="9"/>
        <v>0</v>
      </c>
      <c r="D104" s="61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+Master!E94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73">
        <f aca="true" t="shared" si="22" ref="C158:C162">C100</f>
        <v>0</v>
      </c>
      <c r="D158" s="273"/>
      <c r="E158" s="273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61">
        <f t="shared" si="22"/>
        <v>0</v>
      </c>
      <c r="D159" s="61"/>
      <c r="E159" s="157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7">
        <f t="shared" si="22"/>
        <v>0</v>
      </c>
      <c r="D160" s="387"/>
      <c r="E160" s="157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61">
        <f t="shared" si="22"/>
        <v>0</v>
      </c>
      <c r="D161" s="61"/>
      <c r="E161" s="157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61">
        <f t="shared" si="22"/>
        <v>0</v>
      </c>
      <c r="D162" s="61"/>
      <c r="E162" s="159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>
    <tabColor indexed="40"/>
  </sheetPr>
  <dimension ref="A1:L187"/>
  <sheetViews>
    <sheetView showGridLines="0" zoomScale="36" zoomScaleNormal="36" zoomScaleSheetLayoutView="30" workbookViewId="0" topLeftCell="A161">
      <selection activeCell="AV161" sqref="AV161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Master!C95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32.25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156">
        <f>C4</f>
        <v>0</v>
      </c>
      <c r="D63" s="156"/>
      <c r="E63" s="156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61">
        <f aca="true" t="shared" si="0" ref="C64:C65">+C5</f>
        <v>0</v>
      </c>
      <c r="D64" s="61"/>
      <c r="E64" s="157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7">
        <f t="shared" si="0"/>
        <v>0</v>
      </c>
      <c r="D65" s="387"/>
      <c r="E65" s="157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61">
        <f aca="true" t="shared" si="1" ref="C66:C67">C7</f>
        <v>0</v>
      </c>
      <c r="D66" s="61"/>
      <c r="E66" s="157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61">
        <f t="shared" si="1"/>
        <v>0</v>
      </c>
      <c r="D67" s="61"/>
      <c r="E67" s="159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191">
        <f>C4</f>
        <v>0</v>
      </c>
      <c r="D100" s="192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61">
        <f aca="true" t="shared" si="8" ref="C101:C102">+C5</f>
        <v>0</v>
      </c>
      <c r="D101" s="61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7">
        <f t="shared" si="8"/>
        <v>0</v>
      </c>
      <c r="D102" s="387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61">
        <f aca="true" t="shared" si="9" ref="C103:C104">C66</f>
        <v>0</v>
      </c>
      <c r="D103" s="61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61">
        <f t="shared" si="9"/>
        <v>0</v>
      </c>
      <c r="D104" s="61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+Master!E95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73">
        <f aca="true" t="shared" si="22" ref="C158:C162">C100</f>
        <v>0</v>
      </c>
      <c r="D158" s="273"/>
      <c r="E158" s="273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61">
        <f t="shared" si="22"/>
        <v>0</v>
      </c>
      <c r="D159" s="61"/>
      <c r="E159" s="157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7">
        <f t="shared" si="22"/>
        <v>0</v>
      </c>
      <c r="D160" s="387"/>
      <c r="E160" s="157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61">
        <f t="shared" si="22"/>
        <v>0</v>
      </c>
      <c r="D161" s="61"/>
      <c r="E161" s="157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61">
        <f t="shared" si="22"/>
        <v>0</v>
      </c>
      <c r="D162" s="61"/>
      <c r="E162" s="159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>
    <tabColor indexed="40"/>
  </sheetPr>
  <dimension ref="A1:L187"/>
  <sheetViews>
    <sheetView showGridLines="0" zoomScale="30" zoomScaleNormal="30" zoomScaleSheetLayoutView="23" workbookViewId="0" topLeftCell="A143">
      <selection activeCell="AV161" sqref="AV161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Master!C96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38.25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156">
        <f>C4</f>
        <v>0</v>
      </c>
      <c r="D63" s="156"/>
      <c r="E63" s="156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61">
        <f aca="true" t="shared" si="0" ref="C64:C65">+C5</f>
        <v>0</v>
      </c>
      <c r="D64" s="61"/>
      <c r="E64" s="157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7">
        <f t="shared" si="0"/>
        <v>0</v>
      </c>
      <c r="D65" s="387"/>
      <c r="E65" s="157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61">
        <f aca="true" t="shared" si="1" ref="C66:C67">C7</f>
        <v>0</v>
      </c>
      <c r="D66" s="61"/>
      <c r="E66" s="157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61">
        <f t="shared" si="1"/>
        <v>0</v>
      </c>
      <c r="D67" s="61"/>
      <c r="E67" s="159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191">
        <f>C4</f>
        <v>0</v>
      </c>
      <c r="D100" s="192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61">
        <f aca="true" t="shared" si="8" ref="C101:C102">+C5</f>
        <v>0</v>
      </c>
      <c r="D101" s="61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7">
        <f t="shared" si="8"/>
        <v>0</v>
      </c>
      <c r="D102" s="387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61">
        <f aca="true" t="shared" si="9" ref="C103:C104">C66</f>
        <v>0</v>
      </c>
      <c r="D103" s="61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61">
        <f t="shared" si="9"/>
        <v>0</v>
      </c>
      <c r="D104" s="61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+Master!E96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73">
        <f aca="true" t="shared" si="22" ref="C158:C162">C100</f>
        <v>0</v>
      </c>
      <c r="D158" s="273"/>
      <c r="E158" s="273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61">
        <f t="shared" si="22"/>
        <v>0</v>
      </c>
      <c r="D159" s="61"/>
      <c r="E159" s="157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7">
        <f t="shared" si="22"/>
        <v>0</v>
      </c>
      <c r="D160" s="387"/>
      <c r="E160" s="157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61">
        <f t="shared" si="22"/>
        <v>0</v>
      </c>
      <c r="D161" s="61"/>
      <c r="E161" s="157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61">
        <f t="shared" si="22"/>
        <v>0</v>
      </c>
      <c r="D162" s="61"/>
      <c r="E162" s="159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>
    <tabColor indexed="40"/>
  </sheetPr>
  <dimension ref="A1:L187"/>
  <sheetViews>
    <sheetView showGridLines="0" zoomScale="34" zoomScaleNormal="34" zoomScaleSheetLayoutView="26" workbookViewId="0" topLeftCell="A160">
      <selection activeCell="E174" sqref="E174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Master!C97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94"/>
      <c r="F27" s="99"/>
      <c r="G27" s="99"/>
      <c r="H27" s="99"/>
      <c r="I27" s="94"/>
      <c r="J27" s="94"/>
      <c r="K27" s="119"/>
    </row>
    <row r="28" spans="1:11" ht="300" customHeight="1">
      <c r="A28" s="293"/>
      <c r="B28" s="92"/>
      <c r="C28" s="92"/>
      <c r="D28" s="391">
        <v>5</v>
      </c>
      <c r="E28" s="103"/>
      <c r="F28" s="105"/>
      <c r="G28" s="105"/>
      <c r="H28" s="105"/>
      <c r="I28" s="103"/>
      <c r="J28" s="103"/>
      <c r="K28" s="392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94"/>
      <c r="F35" s="99"/>
      <c r="G35" s="99"/>
      <c r="H35" s="99"/>
      <c r="I35" s="94"/>
      <c r="J35" s="94"/>
      <c r="K35" s="119"/>
    </row>
    <row r="36" spans="1:11" ht="300" customHeight="1">
      <c r="A36" s="293"/>
      <c r="B36" s="118"/>
      <c r="C36" s="118"/>
      <c r="D36" s="391">
        <v>5</v>
      </c>
      <c r="E36" s="103"/>
      <c r="F36" s="105"/>
      <c r="G36" s="105"/>
      <c r="H36" s="105"/>
      <c r="I36" s="103"/>
      <c r="J36" s="103"/>
      <c r="K36" s="392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 t="e">
        <f>VLOOKUP(A41,Master!$B$14:$E$46,2)</f>
        <v>#N/A</v>
      </c>
      <c r="C41" s="123" t="e">
        <f>VLOOKUP(A41,Master!$B$14:$E$46,3)</f>
        <v>#N/A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94"/>
      <c r="F44" s="132"/>
      <c r="G44" s="132"/>
      <c r="H44" s="132"/>
      <c r="I44" s="94"/>
      <c r="J44" s="94"/>
      <c r="K44" s="133"/>
    </row>
    <row r="45" spans="1:11" ht="300" customHeight="1">
      <c r="A45" s="121"/>
      <c r="B45" s="122"/>
      <c r="C45" s="123"/>
      <c r="D45" s="391">
        <v>5</v>
      </c>
      <c r="E45" s="103"/>
      <c r="F45" s="135"/>
      <c r="G45" s="135"/>
      <c r="H45" s="135"/>
      <c r="I45" s="103"/>
      <c r="J45" s="103"/>
      <c r="K45" s="173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45.75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156">
        <f>C4</f>
        <v>0</v>
      </c>
      <c r="D63" s="156"/>
      <c r="E63" s="156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61">
        <f aca="true" t="shared" si="0" ref="C64:C65">+C5</f>
        <v>0</v>
      </c>
      <c r="D64" s="61"/>
      <c r="E64" s="157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7">
        <f t="shared" si="0"/>
        <v>0</v>
      </c>
      <c r="D65" s="387"/>
      <c r="E65" s="157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61">
        <f aca="true" t="shared" si="1" ref="C66:C67">C7</f>
        <v>0</v>
      </c>
      <c r="D66" s="61"/>
      <c r="E66" s="157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61">
        <f t="shared" si="1"/>
        <v>0</v>
      </c>
      <c r="D67" s="61"/>
      <c r="E67" s="159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 t="e">
        <f>+B41</f>
        <v>#N/A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191">
        <f>C4</f>
        <v>0</v>
      </c>
      <c r="D100" s="192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61">
        <f aca="true" t="shared" si="8" ref="C101:C102">+C5</f>
        <v>0</v>
      </c>
      <c r="D101" s="61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7">
        <f t="shared" si="8"/>
        <v>0</v>
      </c>
      <c r="D102" s="387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61">
        <f aca="true" t="shared" si="9" ref="C103:C104">C66</f>
        <v>0</v>
      </c>
      <c r="D103" s="61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61">
        <f t="shared" si="9"/>
        <v>0</v>
      </c>
      <c r="D104" s="61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>
        <f>IF(B125&gt;0,1,0)</f>
        <v>0</v>
      </c>
      <c r="B125" s="323">
        <f>_xlfn.IFERROR(VLOOKUP(A32,Master!$B$49:$I$73,8),0)</f>
        <v>0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 t="e">
        <f>+B41</f>
        <v>#N/A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+Master!E97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73">
        <f aca="true" t="shared" si="22" ref="C158:C162">C100</f>
        <v>0</v>
      </c>
      <c r="D158" s="273"/>
      <c r="E158" s="273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61">
        <f t="shared" si="22"/>
        <v>0</v>
      </c>
      <c r="D159" s="61"/>
      <c r="E159" s="157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7">
        <f t="shared" si="22"/>
        <v>0</v>
      </c>
      <c r="D160" s="387"/>
      <c r="E160" s="157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61">
        <f t="shared" si="22"/>
        <v>0</v>
      </c>
      <c r="D161" s="61"/>
      <c r="E161" s="157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61">
        <f t="shared" si="22"/>
        <v>0</v>
      </c>
      <c r="D162" s="61"/>
      <c r="E162" s="159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>
    <tabColor indexed="51"/>
  </sheetPr>
  <dimension ref="A2:J46"/>
  <sheetViews>
    <sheetView workbookViewId="0" topLeftCell="A1">
      <selection activeCell="L12" sqref="L12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Master!C83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01'!C5</f>
        <v>0</v>
      </c>
    </row>
    <row r="9" spans="1:5" s="397" customFormat="1" ht="21" customHeight="1">
      <c r="A9" s="396" t="s">
        <v>146</v>
      </c>
      <c r="E9" s="401">
        <f>'Colaborador 01'!C6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01'!G7</f>
        <v>0</v>
      </c>
      <c r="D13" s="397"/>
    </row>
    <row r="14" spans="1:4" ht="21" customHeight="1">
      <c r="A14" s="403" t="s">
        <v>32</v>
      </c>
      <c r="B14" s="404">
        <f>'Colaborador 01'!G8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>
    <tabColor indexed="51"/>
  </sheetPr>
  <dimension ref="A2:J46"/>
  <sheetViews>
    <sheetView workbookViewId="0" topLeftCell="A31">
      <selection activeCell="I10" sqref="I10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Master!C84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02'!C5</f>
        <v>0</v>
      </c>
    </row>
    <row r="9" spans="1:5" s="397" customFormat="1" ht="21" customHeight="1">
      <c r="A9" s="396" t="s">
        <v>146</v>
      </c>
      <c r="E9" s="401">
        <f>'Colaborador 02'!C6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02'!G7</f>
        <v>0</v>
      </c>
      <c r="D13" s="397"/>
    </row>
    <row r="14" spans="1:4" ht="21" customHeight="1">
      <c r="A14" s="403" t="s">
        <v>32</v>
      </c>
      <c r="B14" s="404">
        <f>'Colaborador 02'!G8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>
    <tabColor indexed="51"/>
  </sheetPr>
  <dimension ref="A2:J46"/>
  <sheetViews>
    <sheetView tabSelected="1" workbookViewId="0" topLeftCell="A1">
      <selection activeCell="H10" sqref="H10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14062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Master!C85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03'!C5</f>
        <v>0</v>
      </c>
    </row>
    <row r="9" spans="1:5" s="397" customFormat="1" ht="21" customHeight="1">
      <c r="A9" s="396" t="s">
        <v>146</v>
      </c>
      <c r="E9" s="401">
        <f>'Colaborador 03'!C6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03'!G7</f>
        <v>0</v>
      </c>
      <c r="D13" s="397"/>
    </row>
    <row r="14" spans="1:4" ht="21" customHeight="1">
      <c r="A14" s="403" t="s">
        <v>32</v>
      </c>
      <c r="B14" s="404">
        <f>'Colaborador 03'!G8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indexed="40"/>
  </sheetPr>
  <dimension ref="A1:M186"/>
  <sheetViews>
    <sheetView showGridLines="0" zoomScale="32" zoomScaleNormal="32" zoomScaleSheetLayoutView="42" workbookViewId="0" topLeftCell="A167">
      <selection activeCell="A24" sqref="A24"/>
    </sheetView>
  </sheetViews>
  <sheetFormatPr defaultColWidth="9.140625" defaultRowHeight="15"/>
  <cols>
    <col min="1" max="1" width="23.7109375" style="1" customWidth="1"/>
    <col min="2" max="2" width="75.42187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8.8515625" style="1" customWidth="1"/>
    <col min="8" max="8" width="59.57421875" style="1" customWidth="1"/>
    <col min="9" max="9" width="37.8515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54">
        <f>Master!C83</f>
        <v>0</v>
      </c>
      <c r="D4" s="54"/>
      <c r="E4" s="54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55"/>
      <c r="D5" s="56"/>
      <c r="E5" s="57"/>
      <c r="I5" s="7"/>
      <c r="J5" s="7"/>
      <c r="K5" s="10"/>
    </row>
    <row r="6" spans="2:11" ht="45" customHeight="1">
      <c r="B6" s="53" t="s">
        <v>29</v>
      </c>
      <c r="C6" s="58"/>
      <c r="D6" s="59"/>
      <c r="E6" s="57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61">
        <f>Master!C2</f>
        <v>0</v>
      </c>
      <c r="D7" s="61"/>
      <c r="E7" s="57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61">
        <f>Master!C4</f>
        <v>0</v>
      </c>
      <c r="D8" s="61"/>
      <c r="E8" s="63"/>
      <c r="F8" s="60" t="s">
        <v>32</v>
      </c>
      <c r="G8" s="62"/>
      <c r="H8" s="10"/>
      <c r="I8" s="10"/>
      <c r="J8" s="10"/>
      <c r="K8" s="10"/>
    </row>
    <row r="9" spans="2:11" ht="15.75">
      <c r="B9" s="64"/>
      <c r="E9" s="10"/>
      <c r="F9" s="10"/>
      <c r="G9" s="10"/>
      <c r="H9" s="10"/>
      <c r="I9" s="10"/>
      <c r="J9" s="10"/>
      <c r="K9" s="10"/>
    </row>
    <row r="10" spans="2:11" ht="15.75" customHeight="1"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2:11" ht="15.75"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2:11" ht="26.25" customHeight="1"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2:11" ht="15" customHeight="1"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2:11" ht="11.25" customHeight="1"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2:11" ht="1.5" customHeight="1" hidden="1"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2:11" ht="50.25" customHeight="1"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2:11" s="74" customFormat="1" ht="33" customHeight="1"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2:11" s="74" customFormat="1" ht="30" customHeight="1"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2:11" s="74" customFormat="1" ht="35.25" customHeight="1"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2:11" ht="33.75" customHeight="1"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91"/>
      <c r="B24" s="92">
        <f>_xlfn.IFERROR(VLOOKUP(A24,Master!$B$14:$E$46,2),0)</f>
        <v>0</v>
      </c>
      <c r="C24" s="92">
        <f>_xlfn.IFERROR(VLOOKUP(A24,Master!$B$14:$E$46,3),0)</f>
        <v>0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91"/>
      <c r="B25" s="92"/>
      <c r="C25" s="92"/>
      <c r="D25" s="97">
        <v>2</v>
      </c>
      <c r="E25" s="98"/>
      <c r="F25" s="99"/>
      <c r="G25" s="99"/>
      <c r="H25" s="99"/>
      <c r="I25" s="98"/>
      <c r="J25" s="98"/>
      <c r="K25" s="100"/>
    </row>
    <row r="26" spans="1:11" ht="300" customHeight="1">
      <c r="A26" s="91"/>
      <c r="B26" s="92"/>
      <c r="C26" s="92"/>
      <c r="D26" s="97">
        <v>3</v>
      </c>
      <c r="E26" s="98"/>
      <c r="F26" s="99"/>
      <c r="G26" s="99"/>
      <c r="H26" s="99"/>
      <c r="I26" s="98"/>
      <c r="J26" s="98"/>
      <c r="K26" s="100"/>
    </row>
    <row r="27" spans="1:11" ht="300" customHeight="1">
      <c r="A27" s="91"/>
      <c r="B27" s="92"/>
      <c r="C27" s="92"/>
      <c r="D27" s="97">
        <v>4</v>
      </c>
      <c r="E27" s="101"/>
      <c r="F27" s="99"/>
      <c r="G27" s="99"/>
      <c r="H27" s="99"/>
      <c r="I27" s="101"/>
      <c r="J27" s="101"/>
      <c r="K27" s="100"/>
    </row>
    <row r="28" spans="1:11" ht="300" customHeight="1">
      <c r="A28" s="91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07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91"/>
      <c r="B32" s="118">
        <f>_xlfn.IFERROR(VLOOKUP(A32,Master!$B$14:$E$46,2),0)</f>
        <v>0</v>
      </c>
      <c r="C32" s="118">
        <f>_xlfn.IFERROR(VLOOKUP(A32,Master!$B$14:$E$46,3),0)</f>
        <v>0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91"/>
      <c r="B33" s="118"/>
      <c r="C33" s="118"/>
      <c r="D33" s="97">
        <v>2</v>
      </c>
      <c r="E33" s="98"/>
      <c r="F33" s="99"/>
      <c r="G33" s="99"/>
      <c r="H33" s="99"/>
      <c r="I33" s="98"/>
      <c r="J33" s="98"/>
      <c r="K33" s="119"/>
    </row>
    <row r="34" spans="1:11" ht="300" customHeight="1">
      <c r="A34" s="91"/>
      <c r="B34" s="118"/>
      <c r="C34" s="118"/>
      <c r="D34" s="97">
        <v>3</v>
      </c>
      <c r="E34" s="98"/>
      <c r="F34" s="99"/>
      <c r="G34" s="99"/>
      <c r="H34" s="99"/>
      <c r="I34" s="98"/>
      <c r="J34" s="98"/>
      <c r="K34" s="119"/>
    </row>
    <row r="35" spans="1:11" ht="300" customHeight="1">
      <c r="A35" s="91"/>
      <c r="B35" s="118"/>
      <c r="C35" s="118"/>
      <c r="D35" s="97">
        <v>4</v>
      </c>
      <c r="E35" s="101"/>
      <c r="F35" s="99"/>
      <c r="G35" s="99"/>
      <c r="H35" s="99"/>
      <c r="I35" s="101"/>
      <c r="J35" s="101"/>
      <c r="K35" s="119"/>
    </row>
    <row r="36" spans="1:11" ht="300" customHeight="1">
      <c r="A36" s="91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12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127"/>
      <c r="F42" s="128"/>
      <c r="G42" s="128"/>
      <c r="H42" s="128"/>
      <c r="I42" s="98"/>
      <c r="J42" s="98"/>
      <c r="K42" s="129"/>
    </row>
    <row r="43" spans="1:11" ht="300" customHeight="1">
      <c r="A43" s="121"/>
      <c r="B43" s="122"/>
      <c r="C43" s="123"/>
      <c r="D43" s="97">
        <v>3</v>
      </c>
      <c r="E43" s="130"/>
      <c r="F43" s="128"/>
      <c r="G43" s="128"/>
      <c r="H43" s="128"/>
      <c r="I43" s="98"/>
      <c r="J43" s="98"/>
      <c r="K43" s="129"/>
    </row>
    <row r="44" spans="1:11" ht="300" customHeight="1">
      <c r="A44" s="121"/>
      <c r="B44" s="122"/>
      <c r="C44" s="123"/>
      <c r="D44" s="97">
        <v>4</v>
      </c>
      <c r="E44" s="131"/>
      <c r="F44" s="132"/>
      <c r="G44" s="132"/>
      <c r="H44" s="132"/>
      <c r="I44" s="101"/>
      <c r="J44" s="101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3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  <c r="M51" s="149"/>
    </row>
    <row r="52" spans="1:13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  <c r="M52" s="149"/>
    </row>
    <row r="53" spans="1:13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  <c r="M53" s="149"/>
    </row>
    <row r="54" spans="1:13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  <c r="M54" s="149"/>
    </row>
    <row r="55" spans="1:13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  <c r="M55" s="149"/>
    </row>
    <row r="56" spans="7:11" ht="22.5" customHeight="1">
      <c r="G56" s="154"/>
      <c r="H56" s="154"/>
      <c r="I56" s="154"/>
      <c r="J56" s="154"/>
      <c r="K56" s="154"/>
    </row>
    <row r="57" spans="1:11" s="50" customFormat="1" ht="42" customHeight="1">
      <c r="A57" s="40"/>
      <c r="B57" s="155"/>
      <c r="C57" s="155"/>
      <c r="D57" s="155"/>
      <c r="E57" s="155"/>
      <c r="F57" s="155"/>
      <c r="G57" s="155"/>
      <c r="H57" s="155"/>
      <c r="I57" s="155"/>
      <c r="J57" s="155"/>
      <c r="K57" s="40"/>
    </row>
    <row r="58" spans="1:11" s="50" customFormat="1" ht="42" customHeight="1" hidden="1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0"/>
    </row>
    <row r="59" spans="1:11" s="50" customFormat="1" ht="91.5" customHeight="1" hidden="1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0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156">
        <f>C4</f>
        <v>0</v>
      </c>
      <c r="D63" s="156"/>
      <c r="E63" s="156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61">
        <f aca="true" t="shared" si="0" ref="C64:C65">+C5</f>
        <v>0</v>
      </c>
      <c r="D64" s="61"/>
      <c r="E64" s="157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158">
        <f t="shared" si="0"/>
        <v>0</v>
      </c>
      <c r="D65" s="158"/>
      <c r="E65" s="157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61">
        <f aca="true" t="shared" si="1" ref="C66:C67">C7</f>
        <v>0</v>
      </c>
      <c r="D66" s="61"/>
      <c r="E66" s="157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61">
        <f t="shared" si="1"/>
        <v>0</v>
      </c>
      <c r="D67" s="61"/>
      <c r="E67" s="159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>
        <f>+B24</f>
        <v>0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165"/>
      <c r="D75" s="165"/>
      <c r="E75" s="165"/>
      <c r="F75" s="165"/>
      <c r="G75" s="165"/>
      <c r="H75" s="165"/>
      <c r="I75" s="165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8"/>
      <c r="D77" s="98"/>
      <c r="E77" s="98"/>
      <c r="F77" s="98"/>
      <c r="G77" s="98"/>
      <c r="H77" s="98"/>
      <c r="I77" s="98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98"/>
      <c r="D79" s="98"/>
      <c r="E79" s="98"/>
      <c r="F79" s="98"/>
      <c r="G79" s="98"/>
      <c r="H79" s="98"/>
      <c r="I79" s="9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>
        <f>+B32</f>
        <v>0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264.75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264.75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264.75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264.75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264.75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176"/>
      <c r="D88" s="176"/>
      <c r="E88" s="176"/>
      <c r="F88" s="176"/>
      <c r="G88" s="176"/>
      <c r="H88" s="176"/>
      <c r="I88" s="176"/>
      <c r="J88" s="177"/>
      <c r="K88" s="178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90" t="s">
        <v>76</v>
      </c>
      <c r="D90" s="90"/>
      <c r="E90" s="90"/>
      <c r="F90" s="90"/>
      <c r="G90" s="90"/>
      <c r="H90" s="90"/>
      <c r="I90" s="90"/>
      <c r="J90" s="90" t="s">
        <v>74</v>
      </c>
      <c r="K90" s="90" t="s">
        <v>75</v>
      </c>
    </row>
    <row r="91" spans="1:11" ht="249.75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249.75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249.75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249.75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249.75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191">
        <f>C4</f>
        <v>0</v>
      </c>
      <c r="D100" s="192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61">
        <f aca="true" t="shared" si="8" ref="C101:C102">+C5</f>
        <v>0</v>
      </c>
      <c r="D101" s="61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158">
        <f t="shared" si="8"/>
        <v>0</v>
      </c>
      <c r="D102" s="158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61">
        <f aca="true" t="shared" si="9" ref="C103:C104">C66</f>
        <v>0</v>
      </c>
      <c r="D103" s="61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61">
        <f t="shared" si="9"/>
        <v>0</v>
      </c>
      <c r="D104" s="61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208">
        <f>+B24</f>
        <v>0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211"/>
      <c r="E115" s="211"/>
      <c r="F115" s="186">
        <f aca="true" t="shared" si="11" ref="F115:F119">+J75</f>
        <v>0</v>
      </c>
      <c r="G115" s="21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>
        <f>IF(B116&gt;0,1,0)</f>
        <v>0</v>
      </c>
      <c r="B116" s="215">
        <f>_xlfn.IFERROR(VLOOKUP(A24,Master!$B$49:$I$73,8),0)</f>
        <v>0</v>
      </c>
      <c r="C116" s="216">
        <f t="shared" si="10"/>
        <v>0</v>
      </c>
      <c r="D116" s="217"/>
      <c r="E116" s="217"/>
      <c r="F116" s="166">
        <f t="shared" si="11"/>
        <v>0</v>
      </c>
      <c r="G116" s="218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215"/>
      <c r="C117" s="216">
        <f t="shared" si="10"/>
        <v>0</v>
      </c>
      <c r="D117" s="217"/>
      <c r="E117" s="217"/>
      <c r="F117" s="166">
        <f t="shared" si="11"/>
        <v>0</v>
      </c>
      <c r="G117" s="218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215"/>
      <c r="C118" s="216">
        <f t="shared" si="10"/>
        <v>0</v>
      </c>
      <c r="D118" s="217"/>
      <c r="E118" s="217"/>
      <c r="F118" s="166">
        <f t="shared" si="11"/>
        <v>0</v>
      </c>
      <c r="G118" s="218"/>
      <c r="H118" s="94"/>
      <c r="I118" s="94"/>
      <c r="J118" s="213">
        <f t="shared" si="12"/>
        <v>0</v>
      </c>
      <c r="K118" s="219">
        <f t="shared" si="13"/>
        <v>0</v>
      </c>
    </row>
    <row r="119" spans="1:11" ht="349.5" customHeight="1">
      <c r="A119" s="15"/>
      <c r="B119" s="215"/>
      <c r="C119" s="220">
        <f t="shared" si="10"/>
        <v>0</v>
      </c>
      <c r="D119" s="221"/>
      <c r="E119" s="221"/>
      <c r="F119" s="172">
        <f t="shared" si="11"/>
        <v>0</v>
      </c>
      <c r="G119" s="222"/>
      <c r="H119" s="103"/>
      <c r="I119" s="103"/>
      <c r="J119" s="213">
        <f t="shared" si="12"/>
        <v>0</v>
      </c>
      <c r="K119" s="223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89" t="s">
        <v>101</v>
      </c>
      <c r="E122" s="89"/>
      <c r="F122" s="89" t="s">
        <v>84</v>
      </c>
      <c r="G122" s="89" t="s">
        <v>97</v>
      </c>
      <c r="H122" s="89" t="s">
        <v>98</v>
      </c>
      <c r="I122" s="89"/>
      <c r="J122" s="89" t="s">
        <v>99</v>
      </c>
      <c r="K122" s="89" t="s">
        <v>36</v>
      </c>
    </row>
    <row r="123" spans="1:11" ht="189.75" customHeight="1">
      <c r="A123" s="15"/>
      <c r="B123" s="208">
        <f>+B32</f>
        <v>0</v>
      </c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211"/>
      <c r="E124" s="211"/>
      <c r="F124" s="186">
        <f aca="true" t="shared" si="15" ref="F124:F128">+J83</f>
        <v>0</v>
      </c>
      <c r="G124" s="21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>
        <f>IF(B125&gt;0,1,0)</f>
        <v>0</v>
      </c>
      <c r="B125" s="215">
        <f>_xlfn.IFERROR(VLOOKUP(A32,Master!$B$49:$I$73,8),0)</f>
        <v>0</v>
      </c>
      <c r="C125" s="216">
        <f t="shared" si="14"/>
        <v>0</v>
      </c>
      <c r="D125" s="217"/>
      <c r="E125" s="217"/>
      <c r="F125" s="166">
        <f t="shared" si="15"/>
        <v>0</v>
      </c>
      <c r="G125" s="218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215"/>
      <c r="C126" s="237">
        <f t="shared" si="14"/>
        <v>0</v>
      </c>
      <c r="D126" s="217"/>
      <c r="E126" s="217"/>
      <c r="F126" s="166">
        <f t="shared" si="15"/>
        <v>0</v>
      </c>
      <c r="G126" s="218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215"/>
      <c r="C127" s="216">
        <f t="shared" si="14"/>
        <v>0</v>
      </c>
      <c r="D127" s="217"/>
      <c r="E127" s="217"/>
      <c r="F127" s="166">
        <f t="shared" si="15"/>
        <v>0</v>
      </c>
      <c r="G127" s="218"/>
      <c r="H127" s="94"/>
      <c r="I127" s="94"/>
      <c r="J127" s="213">
        <f t="shared" si="16"/>
        <v>0</v>
      </c>
      <c r="K127" s="219">
        <f t="shared" si="17"/>
        <v>0</v>
      </c>
    </row>
    <row r="128" spans="1:11" ht="349.5" customHeight="1">
      <c r="A128" s="15"/>
      <c r="B128" s="215"/>
      <c r="C128" s="220">
        <f t="shared" si="14"/>
        <v>0</v>
      </c>
      <c r="D128" s="221"/>
      <c r="E128" s="221"/>
      <c r="F128" s="172">
        <f t="shared" si="15"/>
        <v>0</v>
      </c>
      <c r="G128" s="222"/>
      <c r="H128" s="103"/>
      <c r="I128" s="103"/>
      <c r="J128" s="213">
        <f t="shared" si="16"/>
        <v>0</v>
      </c>
      <c r="K128" s="223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89" t="s">
        <v>96</v>
      </c>
      <c r="E131" s="89"/>
      <c r="F131" s="89" t="s">
        <v>84</v>
      </c>
      <c r="G131" s="89" t="s">
        <v>97</v>
      </c>
      <c r="H131" s="89" t="s">
        <v>98</v>
      </c>
      <c r="I131" s="89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211"/>
      <c r="E133" s="211"/>
      <c r="F133" s="186">
        <f aca="true" t="shared" si="19" ref="F133:F137">+J91</f>
        <v>0</v>
      </c>
      <c r="G133" s="21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215">
        <f>_xlfn.IFERROR(VLOOKUP(A41,Master!$B$49:$I$73,8),0)</f>
        <v>0</v>
      </c>
      <c r="C134" s="216">
        <f t="shared" si="18"/>
        <v>0</v>
      </c>
      <c r="D134" s="217"/>
      <c r="E134" s="217"/>
      <c r="F134" s="166">
        <f t="shared" si="19"/>
        <v>0</v>
      </c>
      <c r="G134" s="218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215"/>
      <c r="C135" s="216">
        <f t="shared" si="18"/>
        <v>0</v>
      </c>
      <c r="D135" s="217"/>
      <c r="E135" s="217"/>
      <c r="F135" s="166">
        <f t="shared" si="19"/>
        <v>0</v>
      </c>
      <c r="G135" s="218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215"/>
      <c r="C136" s="216">
        <f t="shared" si="18"/>
        <v>0</v>
      </c>
      <c r="D136" s="217"/>
      <c r="E136" s="217"/>
      <c r="F136" s="166">
        <f t="shared" si="19"/>
        <v>0</v>
      </c>
      <c r="G136" s="218"/>
      <c r="H136" s="94"/>
      <c r="I136" s="94"/>
      <c r="J136" s="213">
        <f t="shared" si="20"/>
        <v>0</v>
      </c>
      <c r="K136" s="219">
        <f t="shared" si="21"/>
        <v>0</v>
      </c>
    </row>
    <row r="137" spans="1:11" ht="349.5" customHeight="1">
      <c r="A137" s="15"/>
      <c r="B137" s="215"/>
      <c r="C137" s="220">
        <f t="shared" si="18"/>
        <v>0</v>
      </c>
      <c r="D137" s="221"/>
      <c r="E137" s="221"/>
      <c r="F137" s="172">
        <f t="shared" si="19"/>
        <v>0</v>
      </c>
      <c r="G137" s="222"/>
      <c r="H137" s="103"/>
      <c r="I137" s="103"/>
      <c r="J137" s="213">
        <f t="shared" si="20"/>
        <v>0</v>
      </c>
      <c r="K137" s="223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41"/>
    </row>
    <row r="139" spans="1:12" ht="34.5">
      <c r="A139" s="15"/>
      <c r="B139" s="240" t="s">
        <v>104</v>
      </c>
      <c r="C139" s="241" t="e">
        <f>(B116+B125+B134)/(+A116+A125+A134)</f>
        <v>#DIV/0!</v>
      </c>
      <c r="D139" s="238"/>
      <c r="E139" s="238"/>
      <c r="F139" s="231"/>
      <c r="G139" s="242"/>
      <c r="H139" s="243"/>
      <c r="I139" s="242"/>
      <c r="J139" s="244" t="s">
        <v>105</v>
      </c>
      <c r="K139" s="245" t="e">
        <f>IF((J115+J116+J117+J118+J119+J124+J125+J126+J127+J128+J133+J134+J135+J136+J137)/(K115+K116+K117+K118+K119+K124+K125+K126+K127+K128+K133+K134+K135+K136+K137)&gt;100,100,J115+J116+J117+J118+J119+J124+J125+J126+J127+J128+J133+J134+J135+J136+J137)/(K115+K116+K117+K118+K119+K124+K125+K126+K127+K128+K133+K134+K135+K136+K137)</f>
        <v>#DIV/0!</v>
      </c>
      <c r="L139" s="15"/>
    </row>
    <row r="140" spans="1:12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  <c r="L140" s="15"/>
    </row>
    <row r="141" spans="1:12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  <c r="L141" s="15"/>
    </row>
    <row r="142" spans="1:12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  <c r="L142" s="15"/>
    </row>
    <row r="143" spans="1:12" ht="23.25" customHeight="1">
      <c r="A143" s="15"/>
      <c r="B143" s="250"/>
      <c r="C143" s="251"/>
      <c r="D143" s="251"/>
      <c r="E143" s="251"/>
      <c r="F143" s="251"/>
      <c r="G143" s="251"/>
      <c r="H143" s="251"/>
      <c r="I143" s="251"/>
      <c r="J143" s="251"/>
      <c r="K143" s="252"/>
      <c r="L143" s="15"/>
    </row>
    <row r="144" spans="1:12" ht="63" customHeight="1">
      <c r="A144" s="15"/>
      <c r="B144" s="253"/>
      <c r="C144" s="254"/>
      <c r="D144" s="255" t="s">
        <v>106</v>
      </c>
      <c r="E144" s="256"/>
      <c r="F144" s="256"/>
      <c r="G144" s="257" t="e">
        <f>IF((+C139++K139)/2&gt;100,100,(C139+K139)/2)</f>
        <v>#DIV/0!</v>
      </c>
      <c r="H144" s="254"/>
      <c r="I144" s="254"/>
      <c r="J144" s="254"/>
      <c r="K144" s="258"/>
      <c r="L144" s="15"/>
    </row>
    <row r="145" spans="1:12" s="50" customFormat="1" ht="20.25" customHeight="1">
      <c r="A145" s="40"/>
      <c r="B145" s="40"/>
      <c r="C145" s="40"/>
      <c r="D145" s="259"/>
      <c r="E145" s="260"/>
      <c r="F145" s="260"/>
      <c r="G145" s="261"/>
      <c r="H145" s="40"/>
      <c r="I145" s="40"/>
      <c r="J145" s="40"/>
      <c r="K145" s="40"/>
      <c r="L145" s="40"/>
    </row>
    <row r="146" spans="1:12" ht="15" customHeight="1">
      <c r="A146" s="15"/>
      <c r="B146" s="15"/>
      <c r="C146" s="15"/>
      <c r="D146" s="259"/>
      <c r="E146" s="260"/>
      <c r="F146" s="260"/>
      <c r="G146" s="261"/>
      <c r="H146" s="15"/>
      <c r="I146" s="15"/>
      <c r="J146" s="15"/>
      <c r="K146" s="15"/>
      <c r="L146" s="15"/>
    </row>
    <row r="147" spans="1:12" ht="51.75" customHeight="1">
      <c r="A147" s="262"/>
      <c r="B147" s="240" t="s">
        <v>107</v>
      </c>
      <c r="C147" s="241">
        <f>+Master!E83</f>
        <v>0</v>
      </c>
      <c r="D147" s="263"/>
      <c r="E147" s="264" t="s">
        <v>108</v>
      </c>
      <c r="F147" s="265"/>
      <c r="G147" s="255"/>
      <c r="H147" s="255"/>
      <c r="I147" s="265"/>
      <c r="J147" s="266" t="e">
        <f>(C147+G144)/2</f>
        <v>#DIV/0!</v>
      </c>
      <c r="K147" s="15"/>
      <c r="L147" s="15"/>
    </row>
    <row r="148" spans="1:12" ht="42" customHeight="1">
      <c r="A148" s="15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15"/>
    </row>
    <row r="149" spans="1:12" s="50" customFormat="1" ht="42" customHeight="1" hidden="1">
      <c r="A149" s="40"/>
      <c r="B149" s="268"/>
      <c r="C149" s="263"/>
      <c r="D149" s="263"/>
      <c r="E149" s="263"/>
      <c r="F149" s="263"/>
      <c r="G149" s="263"/>
      <c r="H149" s="268"/>
      <c r="I149" s="269"/>
      <c r="J149" s="269"/>
      <c r="K149" s="269"/>
      <c r="L149" s="40"/>
    </row>
    <row r="150" spans="1:12" s="50" customFormat="1" ht="49.5" customHeight="1" hidden="1">
      <c r="A150" s="40"/>
      <c r="B150" s="270"/>
      <c r="C150" s="267"/>
      <c r="D150" s="267"/>
      <c r="E150" s="271"/>
      <c r="F150" s="271"/>
      <c r="G150" s="272"/>
      <c r="H150" s="270"/>
      <c r="I150" s="267"/>
      <c r="J150" s="267"/>
      <c r="K150" s="267"/>
      <c r="L150" s="40"/>
    </row>
    <row r="151" spans="1:12" s="50" customFormat="1" ht="48.75" customHeight="1" hidden="1">
      <c r="A151" s="40"/>
      <c r="B151" s="267"/>
      <c r="C151" s="267"/>
      <c r="D151" s="267"/>
      <c r="E151" s="271"/>
      <c r="F151" s="271"/>
      <c r="G151" s="271"/>
      <c r="H151" s="267"/>
      <c r="I151" s="267"/>
      <c r="J151" s="267"/>
      <c r="K151" s="267"/>
      <c r="L151" s="40"/>
    </row>
    <row r="152" spans="1:12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5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68.25" customHeight="1">
      <c r="A155" s="15"/>
      <c r="B155" s="33" t="s">
        <v>109</v>
      </c>
      <c r="C155" s="33"/>
      <c r="D155" s="33"/>
      <c r="E155" s="33"/>
      <c r="F155" s="33"/>
      <c r="G155" s="33"/>
      <c r="H155" s="33"/>
      <c r="I155" s="33"/>
      <c r="J155" s="33"/>
      <c r="K155" s="30"/>
      <c r="L155" s="15"/>
    </row>
    <row r="156" spans="1:12" s="10" customFormat="1" ht="37.5" customHeight="1">
      <c r="A156" s="14"/>
      <c r="B156" s="160"/>
      <c r="C156" s="160"/>
      <c r="D156" s="160"/>
      <c r="E156" s="160"/>
      <c r="F156" s="160"/>
      <c r="G156" s="160"/>
      <c r="H156" s="160"/>
      <c r="I156" s="160"/>
      <c r="J156" s="160"/>
      <c r="K156" s="30"/>
      <c r="L156" s="14"/>
    </row>
    <row r="157" spans="1:12" s="10" customFormat="1" ht="49.5" customHeight="1">
      <c r="A157" s="14"/>
      <c r="B157" s="53" t="s">
        <v>28</v>
      </c>
      <c r="C157" s="273">
        <f aca="true" t="shared" si="22" ref="C157:C161">C100</f>
        <v>0</v>
      </c>
      <c r="D157" s="273"/>
      <c r="E157" s="273"/>
      <c r="F157" s="160"/>
      <c r="G157" s="160"/>
      <c r="H157" s="160"/>
      <c r="I157" s="160"/>
      <c r="J157" s="160"/>
      <c r="K157" s="30"/>
      <c r="L157" s="14"/>
    </row>
    <row r="158" spans="1:12" s="10" customFormat="1" ht="49.5" customHeight="1">
      <c r="A158" s="14"/>
      <c r="B158" s="53" t="s">
        <v>1</v>
      </c>
      <c r="C158" s="61">
        <f t="shared" si="22"/>
        <v>0</v>
      </c>
      <c r="D158" s="61"/>
      <c r="E158" s="157"/>
      <c r="F158" s="160"/>
      <c r="G158" s="160"/>
      <c r="H158" s="160"/>
      <c r="I158" s="160"/>
      <c r="J158" s="160"/>
      <c r="K158" s="30"/>
      <c r="L158" s="14"/>
    </row>
    <row r="159" spans="1:12" s="10" customFormat="1" ht="49.5" customHeight="1">
      <c r="A159" s="14"/>
      <c r="B159" s="53" t="s">
        <v>29</v>
      </c>
      <c r="C159" s="158">
        <f t="shared" si="22"/>
        <v>0</v>
      </c>
      <c r="D159" s="158"/>
      <c r="E159" s="157"/>
      <c r="F159" s="160"/>
      <c r="G159" s="160"/>
      <c r="H159" s="160"/>
      <c r="I159" s="160"/>
      <c r="J159" s="160"/>
      <c r="K159" s="30"/>
      <c r="L159" s="14"/>
    </row>
    <row r="160" spans="1:12" s="10" customFormat="1" ht="49.5" customHeight="1">
      <c r="A160" s="14"/>
      <c r="B160" s="53" t="s">
        <v>0</v>
      </c>
      <c r="C160" s="61">
        <f t="shared" si="22"/>
        <v>0</v>
      </c>
      <c r="D160" s="61"/>
      <c r="E160" s="157"/>
      <c r="F160" s="160"/>
      <c r="G160" s="160"/>
      <c r="H160" s="160"/>
      <c r="I160" s="160"/>
      <c r="J160" s="160"/>
      <c r="K160" s="30"/>
      <c r="L160" s="14"/>
    </row>
    <row r="161" spans="1:12" s="10" customFormat="1" ht="49.5" customHeight="1">
      <c r="A161" s="14"/>
      <c r="B161" s="53" t="s">
        <v>2</v>
      </c>
      <c r="C161" s="61">
        <f t="shared" si="22"/>
        <v>0</v>
      </c>
      <c r="D161" s="61"/>
      <c r="E161" s="159"/>
      <c r="F161" s="160"/>
      <c r="G161" s="160"/>
      <c r="H161" s="160"/>
      <c r="I161" s="160"/>
      <c r="J161" s="160"/>
      <c r="K161" s="30"/>
      <c r="L161" s="14"/>
    </row>
    <row r="162" spans="1:12" s="10" customFormat="1" ht="47.25" customHeight="1">
      <c r="A162" s="14"/>
      <c r="B162" s="160"/>
      <c r="C162" s="160"/>
      <c r="D162" s="160"/>
      <c r="E162" s="160"/>
      <c r="F162" s="160"/>
      <c r="G162" s="160"/>
      <c r="H162" s="160"/>
      <c r="I162" s="160"/>
      <c r="J162" s="160"/>
      <c r="K162" s="30"/>
      <c r="L162" s="14"/>
    </row>
    <row r="163" spans="1:12" ht="49.5" customHeight="1">
      <c r="A163" s="15"/>
      <c r="B163" s="195" t="s">
        <v>110</v>
      </c>
      <c r="C163" s="195"/>
      <c r="D163" s="196"/>
      <c r="E163" s="160"/>
      <c r="F163" s="160"/>
      <c r="G163" s="160"/>
      <c r="H163" s="160"/>
      <c r="I163" s="160"/>
      <c r="J163" s="160"/>
      <c r="K163" s="30"/>
      <c r="L163" s="73"/>
    </row>
    <row r="164" spans="1:12" ht="49.5" customHeight="1">
      <c r="A164" s="15"/>
      <c r="B164" s="198" t="s">
        <v>111</v>
      </c>
      <c r="C164" s="198" t="s">
        <v>17</v>
      </c>
      <c r="D164" s="196"/>
      <c r="E164" s="160"/>
      <c r="F164" s="160"/>
      <c r="G164" s="160"/>
      <c r="H164" s="160"/>
      <c r="I164" s="160"/>
      <c r="J164" s="160"/>
      <c r="K164" s="30"/>
      <c r="L164" s="73"/>
    </row>
    <row r="165" spans="1:12" ht="49.5" customHeight="1">
      <c r="A165" s="15"/>
      <c r="B165" s="205" t="s">
        <v>112</v>
      </c>
      <c r="C165" s="205">
        <v>1</v>
      </c>
      <c r="D165" s="15"/>
      <c r="E165" s="274" t="s">
        <v>113</v>
      </c>
      <c r="F165" s="274"/>
      <c r="G165" s="274"/>
      <c r="H165" s="160"/>
      <c r="I165" s="160"/>
      <c r="J165" s="160"/>
      <c r="K165" s="30"/>
      <c r="L165" s="73"/>
    </row>
    <row r="166" spans="1:12" ht="49.5" customHeight="1">
      <c r="A166" s="15"/>
      <c r="B166" s="205" t="s">
        <v>114</v>
      </c>
      <c r="C166" s="205">
        <v>2</v>
      </c>
      <c r="D166" s="15"/>
      <c r="E166" s="275" t="s">
        <v>115</v>
      </c>
      <c r="F166" s="276" t="s">
        <v>116</v>
      </c>
      <c r="G166" s="276"/>
      <c r="H166" s="160"/>
      <c r="I166" s="160"/>
      <c r="J166" s="160"/>
      <c r="K166" s="30"/>
      <c r="L166" s="73"/>
    </row>
    <row r="167" spans="1:12" ht="49.5" customHeight="1">
      <c r="A167" s="15"/>
      <c r="B167" s="205" t="s">
        <v>117</v>
      </c>
      <c r="C167" s="205">
        <v>3</v>
      </c>
      <c r="D167" s="15"/>
      <c r="E167" s="275" t="s">
        <v>118</v>
      </c>
      <c r="F167" s="276" t="s">
        <v>119</v>
      </c>
      <c r="G167" s="276"/>
      <c r="H167" s="160"/>
      <c r="I167" s="160"/>
      <c r="J167" s="160"/>
      <c r="K167" s="30"/>
      <c r="L167" s="73"/>
    </row>
    <row r="168" spans="1:12" ht="49.5" customHeight="1">
      <c r="A168" s="15"/>
      <c r="B168" s="205" t="s">
        <v>120</v>
      </c>
      <c r="C168" s="205">
        <v>4</v>
      </c>
      <c r="D168" s="15"/>
      <c r="E168" s="275" t="s">
        <v>121</v>
      </c>
      <c r="F168" s="276" t="s">
        <v>122</v>
      </c>
      <c r="G168" s="276"/>
      <c r="H168" s="160"/>
      <c r="I168" s="160"/>
      <c r="J168" s="160"/>
      <c r="K168" s="30"/>
      <c r="L168" s="73"/>
    </row>
    <row r="169" spans="1:12" ht="49.5" customHeight="1">
      <c r="A169" s="15"/>
      <c r="B169" s="205" t="s">
        <v>123</v>
      </c>
      <c r="C169" s="205">
        <v>5</v>
      </c>
      <c r="D169" s="15"/>
      <c r="E169" s="160"/>
      <c r="F169" s="160"/>
      <c r="G169" s="160"/>
      <c r="H169" s="160"/>
      <c r="I169" s="160"/>
      <c r="J169" s="160"/>
      <c r="K169" s="30"/>
      <c r="L169" s="73"/>
    </row>
    <row r="170" spans="1:12" ht="33.75">
      <c r="A170" s="15"/>
      <c r="B170" s="15"/>
      <c r="C170" s="160"/>
      <c r="D170" s="160"/>
      <c r="E170" s="160"/>
      <c r="F170" s="160"/>
      <c r="G170" s="160"/>
      <c r="H170" s="160"/>
      <c r="I170" s="160"/>
      <c r="J170" s="160"/>
      <c r="K170" s="30"/>
      <c r="L170" s="73"/>
    </row>
    <row r="171" spans="1:12" ht="108.75" customHeight="1">
      <c r="A171" s="15"/>
      <c r="B171" s="277" t="s">
        <v>124</v>
      </c>
      <c r="C171" s="277"/>
      <c r="D171" s="278" t="s">
        <v>125</v>
      </c>
      <c r="E171" s="278" t="s">
        <v>126</v>
      </c>
      <c r="F171" s="279" t="s">
        <v>127</v>
      </c>
      <c r="G171" s="278" t="s">
        <v>128</v>
      </c>
      <c r="H171" s="279" t="s">
        <v>129</v>
      </c>
      <c r="I171" s="277" t="s">
        <v>130</v>
      </c>
      <c r="J171" s="15"/>
      <c r="K171" s="15"/>
      <c r="L171" s="15"/>
    </row>
    <row r="172" spans="1:12" ht="124.5" customHeight="1">
      <c r="A172" s="15"/>
      <c r="B172" s="280" t="s">
        <v>131</v>
      </c>
      <c r="C172" s="280"/>
      <c r="D172" s="281">
        <f aca="true" t="shared" si="23" ref="D172:D176">IF(G51="x",1,IF(H51="x",2,IF(I51="x",3,IF(J51="x",4,IF(K51="x",5,0)))))</f>
        <v>0</v>
      </c>
      <c r="E172" s="282"/>
      <c r="F172" s="283">
        <f aca="true" t="shared" si="24" ref="F172:F176">IF(E172=1,1*4,IF(E172=2,2*4,IF(E172=3,3*4,IF(E172=4,4*4,IF(E172=5,5*4,0)))))</f>
        <v>0</v>
      </c>
      <c r="G172" s="282"/>
      <c r="H172" s="283">
        <f aca="true" t="shared" si="25" ref="H172:H176">IF(G172="x",0,IF(G172=1,1*4,IF(G172=2,2*4,IF(G172=3,3*4,IF(G172=4,4*4,IF(G172=5,5*4,0))))))</f>
        <v>0</v>
      </c>
      <c r="I172" s="284">
        <f aca="true" t="shared" si="26" ref="I172:I176">5-(F172+H172)/10</f>
        <v>5</v>
      </c>
      <c r="J172" s="15"/>
      <c r="K172" s="15"/>
      <c r="L172" s="15"/>
    </row>
    <row r="173" spans="1:12" ht="124.5" customHeight="1">
      <c r="A173" s="15"/>
      <c r="B173" s="280" t="s">
        <v>132</v>
      </c>
      <c r="C173" s="280"/>
      <c r="D173" s="281">
        <f t="shared" si="23"/>
        <v>0</v>
      </c>
      <c r="E173" s="282"/>
      <c r="F173" s="283">
        <f t="shared" si="24"/>
        <v>0</v>
      </c>
      <c r="G173" s="282"/>
      <c r="H173" s="283">
        <f t="shared" si="25"/>
        <v>0</v>
      </c>
      <c r="I173" s="285">
        <f t="shared" si="26"/>
        <v>5</v>
      </c>
      <c r="J173" s="15"/>
      <c r="K173" s="15"/>
      <c r="L173" s="15"/>
    </row>
    <row r="174" spans="1:12" ht="124.5" customHeight="1">
      <c r="A174" s="15"/>
      <c r="B174" s="280" t="s">
        <v>133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6">
        <f t="shared" si="26"/>
        <v>5</v>
      </c>
      <c r="J174" s="15"/>
      <c r="K174" s="15"/>
      <c r="L174" s="15"/>
    </row>
    <row r="175" spans="1:12" ht="124.5" customHeight="1">
      <c r="A175" s="15"/>
      <c r="B175" s="280" t="s">
        <v>134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  <c r="L175" s="15"/>
    </row>
    <row r="176" spans="1:12" ht="124.5" customHeight="1">
      <c r="A176" s="15"/>
      <c r="B176" s="280" t="s">
        <v>135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  <c r="L176" s="15"/>
    </row>
    <row r="177" spans="8:12" ht="15">
      <c r="H177" s="15"/>
      <c r="I177" s="15"/>
      <c r="J177" s="15"/>
      <c r="K177" s="15"/>
      <c r="L177" s="15"/>
    </row>
    <row r="179" spans="3:10" s="50" customFormat="1" ht="19.5" customHeight="1">
      <c r="C179" s="287"/>
      <c r="D179" s="287"/>
      <c r="E179" s="287"/>
      <c r="F179" s="287"/>
      <c r="G179" s="287"/>
      <c r="H179" s="287"/>
      <c r="I179" s="287"/>
      <c r="J179" s="287"/>
    </row>
    <row r="180" spans="2:10" s="50" customFormat="1" ht="51" customHeight="1">
      <c r="B180" s="288"/>
      <c r="C180" s="288"/>
      <c r="D180" s="288"/>
      <c r="E180" s="288"/>
      <c r="F180" s="288"/>
      <c r="G180" s="289"/>
      <c r="H180" s="289"/>
      <c r="I180" s="289"/>
      <c r="J180" s="289"/>
    </row>
    <row r="181" spans="2:10" s="50" customFormat="1" ht="18.75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42" customHeight="1">
      <c r="B182" s="290"/>
      <c r="C182" s="290"/>
      <c r="D182" s="290"/>
      <c r="E182" s="290"/>
      <c r="F182" s="290"/>
      <c r="G182" s="290"/>
      <c r="H182" s="290"/>
      <c r="I182" s="290"/>
      <c r="J182" s="290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36.75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ht="52.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5:J155"/>
    <mergeCell ref="C157:E157"/>
    <mergeCell ref="C158:D158"/>
    <mergeCell ref="C159:D159"/>
    <mergeCell ref="C160:D160"/>
    <mergeCell ref="C161:D161"/>
    <mergeCell ref="B163:C163"/>
    <mergeCell ref="E165:G165"/>
    <mergeCell ref="F166:G166"/>
    <mergeCell ref="F167:G167"/>
    <mergeCell ref="F168:G168"/>
    <mergeCell ref="B171:C171"/>
    <mergeCell ref="B172:C172"/>
    <mergeCell ref="B173:C173"/>
    <mergeCell ref="B174:C174"/>
    <mergeCell ref="B175:C175"/>
    <mergeCell ref="B176:C176"/>
    <mergeCell ref="B180:F181"/>
    <mergeCell ref="G180:J181"/>
    <mergeCell ref="B182:F185"/>
    <mergeCell ref="G182:J185"/>
  </mergeCells>
  <conditionalFormatting sqref="I172:I176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2:E176 G172:G176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 scale="28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1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0">
    <tabColor indexed="51"/>
  </sheetPr>
  <dimension ref="A2:J46"/>
  <sheetViews>
    <sheetView workbookViewId="0" topLeftCell="A1">
      <selection activeCell="G10" sqref="G10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14062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Master!C86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04'!C5</f>
        <v>0</v>
      </c>
    </row>
    <row r="9" spans="1:5" s="397" customFormat="1" ht="21" customHeight="1">
      <c r="A9" s="396" t="s">
        <v>146</v>
      </c>
      <c r="E9" s="401">
        <f>'Colaborador 04'!C6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04'!G7</f>
        <v>0</v>
      </c>
      <c r="D13" s="397"/>
    </row>
    <row r="14" spans="1:4" ht="21" customHeight="1">
      <c r="A14" s="403" t="s">
        <v>32</v>
      </c>
      <c r="B14" s="404">
        <f>'Colaborador 04'!G8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1">
    <tabColor indexed="51"/>
  </sheetPr>
  <dimension ref="A2:J46"/>
  <sheetViews>
    <sheetView workbookViewId="0" topLeftCell="A1">
      <selection activeCell="N13" sqref="N13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Master!C87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05'!C5</f>
        <v>0</v>
      </c>
    </row>
    <row r="9" spans="1:5" s="397" customFormat="1" ht="21" customHeight="1">
      <c r="A9" s="396" t="s">
        <v>146</v>
      </c>
      <c r="E9" s="401">
        <f>'Colaborador 05'!C6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05'!G7</f>
        <v>0</v>
      </c>
      <c r="D13" s="397"/>
    </row>
    <row r="14" spans="1:4" ht="21" customHeight="1">
      <c r="A14" s="403" t="s">
        <v>32</v>
      </c>
      <c r="B14" s="404">
        <f>'Colaborador 05'!G8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22">
    <tabColor indexed="51"/>
  </sheetPr>
  <dimension ref="A2:J46"/>
  <sheetViews>
    <sheetView workbookViewId="0" topLeftCell="A1">
      <selection activeCell="H9" sqref="H9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Master!C88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06'!C5</f>
        <v>0</v>
      </c>
    </row>
    <row r="9" spans="1:5" s="397" customFormat="1" ht="21" customHeight="1">
      <c r="A9" s="396" t="s">
        <v>146</v>
      </c>
      <c r="E9" s="401">
        <f>'Colaborador 06'!C6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06'!G7</f>
        <v>0</v>
      </c>
      <c r="D13" s="397"/>
    </row>
    <row r="14" spans="1:4" ht="21" customHeight="1">
      <c r="A14" s="403" t="s">
        <v>32</v>
      </c>
      <c r="B14" s="404">
        <f>'Colaborador 06'!G8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3">
    <tabColor indexed="51"/>
  </sheetPr>
  <dimension ref="A2:J46"/>
  <sheetViews>
    <sheetView workbookViewId="0" topLeftCell="A1">
      <selection activeCell="I12" sqref="I12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Master!C89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07'!C5</f>
        <v>0</v>
      </c>
    </row>
    <row r="9" spans="1:5" s="397" customFormat="1" ht="21" customHeight="1">
      <c r="A9" s="396" t="s">
        <v>146</v>
      </c>
      <c r="E9" s="401">
        <f>'Colaborador 07'!C6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07'!G7</f>
        <v>0</v>
      </c>
      <c r="D13" s="397"/>
    </row>
    <row r="14" spans="1:4" ht="21" customHeight="1">
      <c r="A14" s="403" t="s">
        <v>32</v>
      </c>
      <c r="B14" s="404">
        <f>'Colaborador 07'!G8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24">
    <tabColor indexed="51"/>
  </sheetPr>
  <dimension ref="A2:J46"/>
  <sheetViews>
    <sheetView workbookViewId="0" topLeftCell="A1">
      <selection activeCell="P16" sqref="P16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Master!C90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08'!C5</f>
        <v>0</v>
      </c>
    </row>
    <row r="9" spans="1:5" s="397" customFormat="1" ht="21" customHeight="1">
      <c r="A9" s="396" t="s">
        <v>146</v>
      </c>
      <c r="E9" s="401">
        <f>'Colaborador 08'!C6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08'!G7</f>
        <v>0</v>
      </c>
      <c r="D13" s="397"/>
    </row>
    <row r="14" spans="1:4" ht="21" customHeight="1">
      <c r="A14" s="403" t="s">
        <v>32</v>
      </c>
      <c r="B14" s="404">
        <f>'Colaborador 08'!G8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25">
    <tabColor indexed="51"/>
  </sheetPr>
  <dimension ref="A2:J46"/>
  <sheetViews>
    <sheetView workbookViewId="0" topLeftCell="A1">
      <selection activeCell="L10" sqref="L10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Master!C91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09'!C5</f>
        <v>0</v>
      </c>
    </row>
    <row r="9" spans="1:5" s="397" customFormat="1" ht="21" customHeight="1">
      <c r="A9" s="396" t="s">
        <v>146</v>
      </c>
      <c r="E9" s="401">
        <f>'Colaborador 09'!C6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09'!G7</f>
        <v>0</v>
      </c>
      <c r="D13" s="397"/>
    </row>
    <row r="14" spans="1:4" ht="21" customHeight="1">
      <c r="A14" s="403" t="s">
        <v>32</v>
      </c>
      <c r="B14" s="404">
        <f>'Colaborador 09'!G8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26">
    <tabColor indexed="51"/>
  </sheetPr>
  <dimension ref="A2:J46"/>
  <sheetViews>
    <sheetView workbookViewId="0" topLeftCell="A1">
      <selection activeCell="N10" sqref="N10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Master!C92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10'!C5</f>
        <v>0</v>
      </c>
    </row>
    <row r="9" spans="1:5" s="397" customFormat="1" ht="21" customHeight="1">
      <c r="A9" s="396" t="s">
        <v>146</v>
      </c>
      <c r="E9" s="401">
        <f>'Colaborador 10'!C6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10'!G7</f>
        <v>0</v>
      </c>
      <c r="D13" s="397"/>
    </row>
    <row r="14" spans="1:4" ht="21" customHeight="1">
      <c r="A14" s="403" t="s">
        <v>32</v>
      </c>
      <c r="B14" s="404">
        <f>'Colaborador 10'!G8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27">
    <tabColor indexed="51"/>
  </sheetPr>
  <dimension ref="A2:J46"/>
  <sheetViews>
    <sheetView workbookViewId="0" topLeftCell="A1">
      <selection activeCell="O15" sqref="O15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Master!C93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11'!C5</f>
        <v>0</v>
      </c>
    </row>
    <row r="9" spans="1:5" s="397" customFormat="1" ht="21" customHeight="1">
      <c r="A9" s="396" t="s">
        <v>146</v>
      </c>
      <c r="E9" s="401">
        <f>'Colaborador 11'!C6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11'!G7</f>
        <v>0</v>
      </c>
      <c r="D13" s="397"/>
    </row>
    <row r="14" spans="1:4" ht="21" customHeight="1">
      <c r="A14" s="403" t="s">
        <v>32</v>
      </c>
      <c r="B14" s="404">
        <f>'Colaborador 11'!G8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28">
    <tabColor indexed="51"/>
  </sheetPr>
  <dimension ref="A2:J46"/>
  <sheetViews>
    <sheetView workbookViewId="0" topLeftCell="A1">
      <selection activeCell="M12" sqref="M12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Master!C94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12'!C5</f>
        <v>0</v>
      </c>
    </row>
    <row r="9" spans="1:5" s="397" customFormat="1" ht="21" customHeight="1">
      <c r="A9" s="396" t="s">
        <v>146</v>
      </c>
      <c r="E9" s="401">
        <f>'Colaborador 12'!C6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12'!G7</f>
        <v>0</v>
      </c>
      <c r="D13" s="397"/>
    </row>
    <row r="14" spans="1:4" ht="21" customHeight="1">
      <c r="A14" s="403" t="s">
        <v>32</v>
      </c>
      <c r="B14" s="404">
        <f>'Colaborador 12'!G8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29">
    <tabColor indexed="51"/>
  </sheetPr>
  <dimension ref="A2:J46"/>
  <sheetViews>
    <sheetView workbookViewId="0" topLeftCell="A1">
      <selection activeCell="K11" sqref="K11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Master!C95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13'!C5</f>
        <v>0</v>
      </c>
    </row>
    <row r="9" spans="1:5" s="397" customFormat="1" ht="21" customHeight="1">
      <c r="A9" s="396" t="s">
        <v>146</v>
      </c>
      <c r="E9" s="401">
        <f>'Colaborador 13'!C6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13'!G7</f>
        <v>0</v>
      </c>
      <c r="D13" s="397"/>
    </row>
    <row r="14" spans="1:4" ht="21" customHeight="1">
      <c r="A14" s="403" t="s">
        <v>32</v>
      </c>
      <c r="B14" s="404">
        <f>'Colaborador 13'!G8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indexed="40"/>
  </sheetPr>
  <dimension ref="A1:L187"/>
  <sheetViews>
    <sheetView showGridLines="0" zoomScale="34" zoomScaleNormal="34" zoomScaleSheetLayoutView="42" workbookViewId="0" topLeftCell="A159">
      <selection activeCell="E175" sqref="E175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291">
        <f>Master!C84</f>
        <v>0</v>
      </c>
      <c r="D4" s="291"/>
      <c r="E4" s="291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55"/>
      <c r="D5" s="56"/>
      <c r="E5" s="57"/>
      <c r="I5" s="7"/>
      <c r="J5" s="7"/>
      <c r="K5" s="10"/>
    </row>
    <row r="6" spans="2:11" ht="45" customHeight="1">
      <c r="B6" s="53" t="s">
        <v>29</v>
      </c>
      <c r="C6" s="58"/>
      <c r="D6" s="59"/>
      <c r="E6" s="57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61">
        <f>Master!C2</f>
        <v>0</v>
      </c>
      <c r="D7" s="61"/>
      <c r="E7" s="57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61">
        <f>Master!C4</f>
        <v>0</v>
      </c>
      <c r="D8" s="61"/>
      <c r="E8" s="63"/>
      <c r="F8" s="60" t="s">
        <v>32</v>
      </c>
      <c r="G8" s="62"/>
      <c r="H8" s="10"/>
      <c r="I8" s="10"/>
      <c r="J8" s="10"/>
      <c r="K8" s="10"/>
    </row>
    <row r="9" spans="2:11" ht="15.75">
      <c r="B9" s="64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294"/>
      <c r="B29" s="295"/>
      <c r="C29" s="295"/>
      <c r="D29" s="294"/>
      <c r="E29" s="296"/>
      <c r="F29" s="297"/>
      <c r="G29" s="297"/>
      <c r="H29" s="297"/>
      <c r="I29" s="295"/>
      <c r="J29" s="295"/>
      <c r="K29" s="298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2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  <c r="L31" s="65"/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299"/>
      <c r="G32" s="299"/>
      <c r="H32" s="299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300"/>
      <c r="G33" s="300"/>
      <c r="H33" s="300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300"/>
      <c r="G34" s="300"/>
      <c r="H34" s="300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300"/>
      <c r="G35" s="300"/>
      <c r="H35" s="300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301"/>
      <c r="G36" s="302"/>
      <c r="H36" s="303"/>
      <c r="I36" s="103"/>
      <c r="J36" s="103"/>
      <c r="K36" s="120"/>
    </row>
    <row r="37" spans="1:11" ht="34.5" customHeight="1">
      <c r="A37" s="294"/>
      <c r="B37" s="295"/>
      <c r="C37" s="295"/>
      <c r="D37" s="294"/>
      <c r="E37" s="296"/>
      <c r="F37" s="297"/>
      <c r="G37" s="297"/>
      <c r="H37" s="297"/>
      <c r="I37" s="295"/>
      <c r="J37" s="295"/>
      <c r="K37" s="298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304"/>
      <c r="G41" s="304"/>
      <c r="H41" s="304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305"/>
      <c r="G42" s="305"/>
      <c r="H42" s="305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305"/>
      <c r="G43" s="305"/>
      <c r="H43" s="305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306"/>
      <c r="G44" s="306"/>
      <c r="H44" s="306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307"/>
      <c r="G45" s="308"/>
      <c r="H45" s="309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1:11" ht="10.5" customHeight="1">
      <c r="A48" s="15"/>
      <c r="B48" s="310"/>
      <c r="C48" s="310"/>
      <c r="D48" s="310"/>
      <c r="E48" s="310"/>
      <c r="F48" s="310"/>
      <c r="G48" s="310"/>
      <c r="H48" s="310"/>
      <c r="I48" s="311"/>
      <c r="J48" s="311"/>
      <c r="K48" s="14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ht="22.5" customHeight="1">
      <c r="K56" s="10"/>
    </row>
    <row r="57" spans="1:11" s="50" customFormat="1" ht="54" customHeight="1">
      <c r="A57" s="40"/>
      <c r="B57" s="155"/>
      <c r="C57" s="155"/>
      <c r="D57" s="155"/>
      <c r="E57" s="155"/>
      <c r="F57" s="155"/>
      <c r="G57" s="155"/>
      <c r="H57" s="155"/>
      <c r="I57" s="155"/>
      <c r="J57" s="155"/>
      <c r="K57" s="40"/>
    </row>
    <row r="58" spans="1:11" s="50" customFormat="1" ht="42" customHeight="1" hidden="1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0"/>
    </row>
    <row r="59" spans="1:11" s="50" customFormat="1" ht="91.5" customHeight="1" hidden="1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0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312">
        <f>C4</f>
        <v>0</v>
      </c>
      <c r="D63" s="312"/>
      <c r="E63" s="312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313">
        <f aca="true" t="shared" si="0" ref="C64:C65">+C5</f>
        <v>0</v>
      </c>
      <c r="D64" s="313"/>
      <c r="E64" s="157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14">
        <f t="shared" si="0"/>
        <v>0</v>
      </c>
      <c r="D65" s="314"/>
      <c r="E65" s="157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313">
        <f aca="true" t="shared" si="1" ref="C66:C67">C7</f>
        <v>0</v>
      </c>
      <c r="D66" s="313"/>
      <c r="E66" s="157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313">
        <f t="shared" si="1"/>
        <v>0</v>
      </c>
      <c r="D67" s="313"/>
      <c r="E67" s="159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315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316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176"/>
      <c r="D88" s="176"/>
      <c r="E88" s="176"/>
      <c r="F88" s="176"/>
      <c r="G88" s="176"/>
      <c r="H88" s="176"/>
      <c r="I88" s="176"/>
      <c r="J88" s="177"/>
      <c r="K88" s="178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318">
        <f>C4</f>
        <v>0</v>
      </c>
      <c r="D100" s="319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313">
        <f aca="true" t="shared" si="8" ref="C101:C102">+C5</f>
        <v>0</v>
      </c>
      <c r="D101" s="313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14">
        <f t="shared" si="8"/>
        <v>0</v>
      </c>
      <c r="D102" s="314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313">
        <f aca="true" t="shared" si="9" ref="C103:C104">C66</f>
        <v>0</v>
      </c>
      <c r="D103" s="313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313">
        <f t="shared" si="9"/>
        <v>0</v>
      </c>
      <c r="D104" s="313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94"/>
      <c r="I118" s="94"/>
      <c r="J118" s="213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27"/>
      <c r="H119" s="103"/>
      <c r="I119" s="103"/>
      <c r="J119" s="328">
        <f t="shared" si="12"/>
        <v>0</v>
      </c>
      <c r="K119" s="223">
        <f t="shared" si="13"/>
        <v>0</v>
      </c>
    </row>
    <row r="120" spans="1:11" ht="45.75" customHeight="1">
      <c r="A120" s="40"/>
      <c r="B120" s="224"/>
      <c r="C120" s="225"/>
      <c r="D120" s="232"/>
      <c r="E120" s="232"/>
      <c r="F120" s="227"/>
      <c r="G120" s="232"/>
      <c r="H120" s="329"/>
      <c r="I120" s="329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89" t="s">
        <v>96</v>
      </c>
      <c r="E122" s="89"/>
      <c r="F122" s="89" t="s">
        <v>84</v>
      </c>
      <c r="G122" s="89" t="s">
        <v>97</v>
      </c>
      <c r="H122" s="89" t="s">
        <v>98</v>
      </c>
      <c r="I122" s="89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94"/>
      <c r="I127" s="94"/>
      <c r="J127" s="213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27"/>
      <c r="H128" s="103"/>
      <c r="I128" s="103"/>
      <c r="J128" s="328">
        <f t="shared" si="16"/>
        <v>0</v>
      </c>
      <c r="K128" s="223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89" t="s">
        <v>96</v>
      </c>
      <c r="E131" s="89"/>
      <c r="F131" s="89" t="s">
        <v>84</v>
      </c>
      <c r="G131" s="89" t="s">
        <v>97</v>
      </c>
      <c r="H131" s="89" t="s">
        <v>98</v>
      </c>
      <c r="I131" s="89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94"/>
      <c r="I136" s="94"/>
      <c r="J136" s="213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27"/>
      <c r="H137" s="103"/>
      <c r="I137" s="103"/>
      <c r="J137" s="328">
        <f t="shared" si="20"/>
        <v>0</v>
      </c>
      <c r="K137" s="223">
        <f t="shared" si="21"/>
        <v>0</v>
      </c>
    </row>
    <row r="138" spans="2:12" ht="33.75">
      <c r="B138" s="330"/>
      <c r="C138" s="331"/>
      <c r="D138" s="332"/>
      <c r="E138" s="332"/>
      <c r="F138" s="226"/>
      <c r="G138" s="226"/>
      <c r="H138" s="233"/>
      <c r="I138" s="226"/>
      <c r="J138" s="226"/>
      <c r="K138" s="333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+Master!E84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91">
        <f aca="true" t="shared" si="22" ref="C158:C162">C100</f>
        <v>0</v>
      </c>
      <c r="D158" s="291"/>
      <c r="E158" s="291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313">
        <f t="shared" si="22"/>
        <v>0</v>
      </c>
      <c r="D159" s="313"/>
      <c r="E159" s="355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13">
        <f t="shared" si="22"/>
        <v>0</v>
      </c>
      <c r="D160" s="313"/>
      <c r="E160" s="355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313">
        <f t="shared" si="22"/>
        <v>0</v>
      </c>
      <c r="D161" s="313"/>
      <c r="E161" s="355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313">
        <f t="shared" si="22"/>
        <v>0</v>
      </c>
      <c r="D162" s="313"/>
      <c r="E162" s="356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357" t="s">
        <v>112</v>
      </c>
      <c r="C166" s="357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357" t="s">
        <v>114</v>
      </c>
      <c r="C167" s="357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357" t="s">
        <v>117</v>
      </c>
      <c r="C168" s="357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357" t="s">
        <v>120</v>
      </c>
      <c r="C169" s="357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357" t="s">
        <v>123</v>
      </c>
      <c r="C170" s="357">
        <v>5</v>
      </c>
      <c r="D170" s="15"/>
      <c r="E170" s="15"/>
      <c r="F170" s="15"/>
      <c r="G170" s="15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50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IF(G173=1,1*4,IF(G173=2,2*4,IF(G173=3,3*4,IF(G173=4,4*4,IF(G173=5,5*4,0)))))</f>
        <v>0</v>
      </c>
      <c r="I173" s="284">
        <f aca="true" t="shared" si="26" ref="I173:I177">5-(F173+H173)/10</f>
        <v>5</v>
      </c>
      <c r="J173" s="15"/>
      <c r="K173" s="15"/>
    </row>
    <row r="174" spans="1:11" ht="150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50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50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50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30">
    <tabColor indexed="51"/>
  </sheetPr>
  <dimension ref="A2:J46"/>
  <sheetViews>
    <sheetView workbookViewId="0" topLeftCell="A1">
      <selection activeCell="M14" sqref="M14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Master!C96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14'!C5</f>
        <v>0</v>
      </c>
    </row>
    <row r="9" spans="1:5" s="397" customFormat="1" ht="21" customHeight="1">
      <c r="A9" s="396" t="s">
        <v>146</v>
      </c>
      <c r="E9" s="401">
        <f>'Colaborador 14'!C6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14'!G7</f>
        <v>0</v>
      </c>
      <c r="D13" s="397"/>
    </row>
    <row r="14" spans="1:4" ht="21" customHeight="1">
      <c r="A14" s="403" t="s">
        <v>32</v>
      </c>
      <c r="B14" s="404">
        <f>'Colaborador 14'!G8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Plan31">
    <tabColor indexed="51"/>
  </sheetPr>
  <dimension ref="A2:J46"/>
  <sheetViews>
    <sheetView workbookViewId="0" topLeftCell="A1">
      <selection activeCell="I8" sqref="I8"/>
    </sheetView>
  </sheetViews>
  <sheetFormatPr defaultColWidth="9.140625" defaultRowHeight="15"/>
  <cols>
    <col min="1" max="1" width="9.140625" style="14" customWidth="1"/>
    <col min="2" max="2" width="12.00390625" style="14" customWidth="1"/>
    <col min="3" max="4" width="9.140625" style="14" customWidth="1"/>
    <col min="5" max="5" width="12.7109375" style="14" customWidth="1"/>
    <col min="6" max="8" width="9.140625" style="14" customWidth="1"/>
    <col min="9" max="9" width="12.28125" style="14" customWidth="1"/>
    <col min="10" max="16384" width="9.140625" style="14" customWidth="1"/>
  </cols>
  <sheetData>
    <row r="2" spans="1:10" ht="15">
      <c r="A2" s="393" t="s">
        <v>140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5">
      <c r="A3" s="394" t="s">
        <v>141</v>
      </c>
    </row>
    <row r="4" spans="1:10" ht="15">
      <c r="A4" s="393" t="s">
        <v>142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</row>
    <row r="6" ht="15">
      <c r="A6" s="396"/>
    </row>
    <row r="7" spans="1:9" s="397" customFormat="1" ht="21" customHeight="1">
      <c r="A7" s="396" t="s">
        <v>144</v>
      </c>
      <c r="C7" s="398">
        <f>Master!C97</f>
        <v>0</v>
      </c>
      <c r="D7" s="399"/>
      <c r="E7" s="399"/>
      <c r="F7" s="399"/>
      <c r="G7" s="399"/>
      <c r="H7" s="399"/>
      <c r="I7" s="399"/>
    </row>
    <row r="8" spans="1:2" s="397" customFormat="1" ht="21" customHeight="1">
      <c r="A8" s="396" t="s">
        <v>145</v>
      </c>
      <c r="B8" s="400">
        <f>'Colaborador 15'!C5</f>
        <v>0</v>
      </c>
    </row>
    <row r="9" spans="1:5" s="397" customFormat="1" ht="21" customHeight="1">
      <c r="A9" s="396" t="s">
        <v>146</v>
      </c>
      <c r="E9" s="401">
        <f>'Colaborador 15'!C6</f>
        <v>0</v>
      </c>
    </row>
    <row r="10" spans="1:3" s="397" customFormat="1" ht="21" customHeight="1">
      <c r="A10" s="396" t="s">
        <v>147</v>
      </c>
      <c r="C10" s="402">
        <f>Master!C2</f>
        <v>0</v>
      </c>
    </row>
    <row r="11" spans="1:2" s="397" customFormat="1" ht="21" customHeight="1">
      <c r="A11" s="396" t="s">
        <v>148</v>
      </c>
      <c r="B11" s="402">
        <f>Master!C4</f>
        <v>0</v>
      </c>
    </row>
    <row r="12" spans="1:4" ht="21" customHeight="1">
      <c r="A12" s="396" t="s">
        <v>149</v>
      </c>
      <c r="D12" s="397"/>
    </row>
    <row r="13" spans="1:4" ht="21" customHeight="1">
      <c r="A13" s="403" t="s">
        <v>31</v>
      </c>
      <c r="B13" s="404">
        <f>'Colaborador 15'!G7</f>
        <v>0</v>
      </c>
      <c r="D13" s="397"/>
    </row>
    <row r="14" spans="1:4" ht="21" customHeight="1">
      <c r="A14" s="403" t="s">
        <v>32</v>
      </c>
      <c r="B14" s="404">
        <f>'Colaborador 15'!G8</f>
        <v>0</v>
      </c>
      <c r="D14" s="397"/>
    </row>
    <row r="16" spans="1:10" ht="60.75" customHeight="1">
      <c r="A16" s="405" t="s">
        <v>150</v>
      </c>
      <c r="B16" s="405"/>
      <c r="C16" s="405"/>
      <c r="D16" s="405"/>
      <c r="E16" s="405"/>
      <c r="F16" s="405"/>
      <c r="G16" s="405"/>
      <c r="H16" s="405"/>
      <c r="I16" s="405"/>
      <c r="J16" s="405"/>
    </row>
    <row r="18" spans="3:9" ht="15" customHeight="1">
      <c r="C18" s="406">
        <f>Master!C6</f>
        <v>0</v>
      </c>
      <c r="D18" s="406"/>
      <c r="E18" s="406"/>
      <c r="F18" s="406"/>
      <c r="G18" s="406"/>
      <c r="H18" s="406"/>
      <c r="I18" s="407">
        <f ca="1">TODAY()</f>
        <v>42789</v>
      </c>
    </row>
    <row r="19" ht="15">
      <c r="H19" s="408" t="s">
        <v>151</v>
      </c>
    </row>
    <row r="23" spans="1:9" ht="30" customHeight="1">
      <c r="A23" s="409">
        <f>C7</f>
        <v>0</v>
      </c>
      <c r="B23" s="409"/>
      <c r="C23" s="409"/>
      <c r="D23" s="409"/>
      <c r="F23" s="409">
        <f>C10</f>
        <v>0</v>
      </c>
      <c r="G23" s="409"/>
      <c r="H23" s="409"/>
      <c r="I23" s="409"/>
    </row>
    <row r="24" spans="1:6" ht="15">
      <c r="A24" s="14" t="s">
        <v>152</v>
      </c>
      <c r="F24" s="14" t="s">
        <v>153</v>
      </c>
    </row>
    <row r="26" ht="15">
      <c r="A26" s="14" t="s">
        <v>154</v>
      </c>
    </row>
    <row r="30" ht="15">
      <c r="A30" s="14" t="s">
        <v>155</v>
      </c>
    </row>
    <row r="31" ht="15">
      <c r="A31" s="14" t="s">
        <v>156</v>
      </c>
    </row>
    <row r="35" ht="15">
      <c r="A35" s="14" t="s">
        <v>157</v>
      </c>
    </row>
    <row r="36" ht="15">
      <c r="A36" s="14" t="s">
        <v>158</v>
      </c>
    </row>
    <row r="40" ht="15">
      <c r="A40" s="14" t="s">
        <v>157</v>
      </c>
    </row>
    <row r="41" ht="15">
      <c r="A41" s="14" t="s">
        <v>159</v>
      </c>
    </row>
    <row r="46" ht="15">
      <c r="H46" s="410" t="s">
        <v>160</v>
      </c>
    </row>
  </sheetData>
  <sheetProtection sheet="1" selectLockedCells="1"/>
  <mergeCells count="7">
    <mergeCell ref="A2:J2"/>
    <mergeCell ref="A4:J4"/>
    <mergeCell ref="A5:J5"/>
    <mergeCell ref="A16:J16"/>
    <mergeCell ref="C18:H18"/>
    <mergeCell ref="A23:D23"/>
    <mergeCell ref="F23:I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91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Plan32">
    <tabColor indexed="11"/>
  </sheetPr>
  <dimension ref="A1:J55"/>
  <sheetViews>
    <sheetView workbookViewId="0" topLeftCell="A1">
      <selection activeCell="H9" sqref="H9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415">
        <f>Master!C83</f>
        <v>0</v>
      </c>
    </row>
    <row r="5" spans="1:3" ht="20.25" customHeight="1">
      <c r="A5" s="414" t="s">
        <v>145</v>
      </c>
      <c r="B5" s="400">
        <f>'Colaborador 01'!C5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01'!C6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01'!G7</f>
        <v>0</v>
      </c>
      <c r="D10" s="402"/>
    </row>
    <row r="11" spans="1:4" ht="20.25" customHeight="1">
      <c r="A11" s="417" t="s">
        <v>32</v>
      </c>
      <c r="B11" s="418">
        <f>'Colaborador 01'!G8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01'!C139</f>
        <v>#DIV/0!</v>
      </c>
      <c r="G14" s="402" t="s">
        <v>164</v>
      </c>
    </row>
    <row r="15" spans="1:9" ht="25.5" customHeight="1">
      <c r="A15" s="402" t="s">
        <v>165</v>
      </c>
      <c r="H15" s="419" t="e">
        <f>'Colaborador 01'!K139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01'!G144</f>
        <v>#DIV/0!</v>
      </c>
      <c r="H16" s="402" t="s">
        <v>164</v>
      </c>
    </row>
    <row r="17" spans="1:6" ht="25.5" customHeight="1">
      <c r="A17" s="402" t="s">
        <v>168</v>
      </c>
      <c r="E17" s="419">
        <f>'Colaborador 01'!C147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01'!J147</f>
        <v>#DIV/0!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01'!I172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01'!I173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01'!I174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01'!I175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01'!I176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Plan33">
    <tabColor indexed="11"/>
  </sheetPr>
  <dimension ref="A1:J55"/>
  <sheetViews>
    <sheetView workbookViewId="0" topLeftCell="A1">
      <selection activeCell="A1" sqref="A1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Master!C84</f>
        <v>0</v>
      </c>
    </row>
    <row r="5" spans="1:3" ht="20.25" customHeight="1">
      <c r="A5" s="414" t="s">
        <v>145</v>
      </c>
      <c r="B5" s="400">
        <f>'Colaborador 02'!C5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02'!C6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02'!G7</f>
        <v>0</v>
      </c>
      <c r="D10" s="402"/>
    </row>
    <row r="11" spans="1:4" ht="20.25" customHeight="1">
      <c r="A11" s="417" t="s">
        <v>32</v>
      </c>
      <c r="B11" s="418">
        <f>'Colaborador 02'!G8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02'!C139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02'!K139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02'!G144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02'!C148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02'!J148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02'!I173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02'!I174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02'!I175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02'!I176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02'!I177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Plan34">
    <tabColor indexed="11"/>
  </sheetPr>
  <dimension ref="A1:J55"/>
  <sheetViews>
    <sheetView workbookViewId="0" topLeftCell="A1">
      <selection activeCell="I8" sqref="I8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Master!C85</f>
        <v>0</v>
      </c>
    </row>
    <row r="5" spans="1:3" ht="20.25" customHeight="1">
      <c r="A5" s="414" t="s">
        <v>145</v>
      </c>
      <c r="B5" s="400">
        <f>'Colaborador 03'!C5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03'!C6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03'!G7</f>
        <v>0</v>
      </c>
      <c r="D10" s="402"/>
    </row>
    <row r="11" spans="1:4" ht="20.25" customHeight="1">
      <c r="A11" s="417" t="s">
        <v>32</v>
      </c>
      <c r="B11" s="418">
        <f>'Colaborador 03'!G8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03'!C139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03'!K139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03'!G144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03'!C148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03'!J148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03'!I173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03'!I174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03'!I175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03'!I176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03'!I177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Plan35">
    <tabColor indexed="11"/>
  </sheetPr>
  <dimension ref="A1:J55"/>
  <sheetViews>
    <sheetView workbookViewId="0" topLeftCell="A1">
      <selection activeCell="L9" sqref="L9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Master!C86</f>
        <v>0</v>
      </c>
    </row>
    <row r="5" spans="1:3" ht="20.25" customHeight="1">
      <c r="A5" s="414" t="s">
        <v>145</v>
      </c>
      <c r="B5" s="400">
        <f>'Colaborador 04'!C5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04'!C6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04'!G7</f>
        <v>0</v>
      </c>
      <c r="D10" s="402"/>
    </row>
    <row r="11" spans="1:4" ht="20.25" customHeight="1">
      <c r="A11" s="417" t="s">
        <v>32</v>
      </c>
      <c r="B11" s="418">
        <f>'Colaborador 04'!G8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04'!C139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04'!K139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04'!G144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04'!C148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04'!J148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04'!I173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04'!I174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04'!I175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04'!I176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04'!I177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Plan36">
    <tabColor indexed="11"/>
  </sheetPr>
  <dimension ref="A1:J55"/>
  <sheetViews>
    <sheetView workbookViewId="0" topLeftCell="A1">
      <selection activeCell="A1" sqref="A1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Master!C87</f>
        <v>0</v>
      </c>
    </row>
    <row r="5" spans="1:3" ht="20.25" customHeight="1">
      <c r="A5" s="414" t="s">
        <v>145</v>
      </c>
      <c r="B5" s="400">
        <f>'Colaborador 05'!C5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05'!C6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05'!G7</f>
        <v>0</v>
      </c>
      <c r="D10" s="402"/>
    </row>
    <row r="11" spans="1:4" ht="20.25" customHeight="1">
      <c r="A11" s="417" t="s">
        <v>32</v>
      </c>
      <c r="B11" s="418">
        <f>'Colaborador 05'!G8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05'!C139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05'!K139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05'!G144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05'!C148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05'!J148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05'!I173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05'!I174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05'!I175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05'!I176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05'!I177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Plan37">
    <tabColor indexed="11"/>
  </sheetPr>
  <dimension ref="A1:J55"/>
  <sheetViews>
    <sheetView workbookViewId="0" topLeftCell="A31">
      <selection activeCell="A1" sqref="A1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Master!C88</f>
        <v>0</v>
      </c>
    </row>
    <row r="5" spans="1:3" ht="20.25" customHeight="1">
      <c r="A5" s="414" t="s">
        <v>145</v>
      </c>
      <c r="B5" s="400">
        <f>'Colaborador 06'!C5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06'!C6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06'!G7</f>
        <v>0</v>
      </c>
      <c r="D10" s="402"/>
    </row>
    <row r="11" spans="1:4" ht="20.25" customHeight="1">
      <c r="A11" s="417" t="s">
        <v>32</v>
      </c>
      <c r="B11" s="418">
        <f>'Colaborador 06'!G8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06'!C139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06'!K139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06'!G144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06'!C148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06'!J148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06'!I173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06'!I174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06'!I175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06'!I176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06'!I177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Plan38">
    <tabColor indexed="11"/>
  </sheetPr>
  <dimension ref="A1:J55"/>
  <sheetViews>
    <sheetView workbookViewId="0" topLeftCell="A19">
      <selection activeCell="A1" sqref="A1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Master!C89</f>
        <v>0</v>
      </c>
    </row>
    <row r="5" spans="1:3" ht="20.25" customHeight="1">
      <c r="A5" s="414" t="s">
        <v>145</v>
      </c>
      <c r="B5" s="400">
        <f>'Colaborador 07'!C5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07'!C6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07'!G7</f>
        <v>0</v>
      </c>
      <c r="D10" s="402"/>
    </row>
    <row r="11" spans="1:4" ht="20.25" customHeight="1">
      <c r="A11" s="417" t="s">
        <v>32</v>
      </c>
      <c r="B11" s="418">
        <f>'Colaborador 07'!G8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07'!C139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07'!K139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07'!G144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07'!C148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07'!J148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07'!I173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07'!I174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07'!I175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07'!I176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07'!I177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Plan39">
    <tabColor indexed="11"/>
  </sheetPr>
  <dimension ref="A1:J55"/>
  <sheetViews>
    <sheetView workbookViewId="0" topLeftCell="A1">
      <selection activeCell="A1" sqref="A1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Master!C90</f>
        <v>0</v>
      </c>
    </row>
    <row r="5" spans="1:3" ht="20.25" customHeight="1">
      <c r="A5" s="414" t="s">
        <v>145</v>
      </c>
      <c r="B5" s="400">
        <f>'Colaborador 08'!C5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08'!C6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08'!G7</f>
        <v>0</v>
      </c>
      <c r="D10" s="402"/>
    </row>
    <row r="11" spans="1:4" ht="20.25" customHeight="1">
      <c r="A11" s="417" t="s">
        <v>32</v>
      </c>
      <c r="B11" s="418">
        <f>'Colaborador 08'!G8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08'!C139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08'!K139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08'!G144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08'!C148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08'!J148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08'!I173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08'!I174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08'!I175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08'!I176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08'!I177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0"/>
  </sheetPr>
  <dimension ref="A1:L187"/>
  <sheetViews>
    <sheetView showGridLines="0" zoomScale="32" zoomScaleNormal="32" zoomScaleSheetLayoutView="39" workbookViewId="0" topLeftCell="A160">
      <selection activeCell="E175" sqref="E175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Master!C85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57"/>
      <c r="I5" s="7"/>
      <c r="J5" s="7"/>
      <c r="K5" s="10"/>
    </row>
    <row r="6" spans="2:11" ht="45" customHeight="1">
      <c r="B6" s="53" t="s">
        <v>29</v>
      </c>
      <c r="C6" s="361"/>
      <c r="D6" s="362"/>
      <c r="E6" s="57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57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63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363"/>
      <c r="G24" s="363"/>
      <c r="H24" s="363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364"/>
      <c r="G25" s="364"/>
      <c r="H25" s="364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364"/>
      <c r="G26" s="364"/>
      <c r="H26" s="364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364"/>
      <c r="G27" s="364"/>
      <c r="H27" s="364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365"/>
      <c r="G28" s="366"/>
      <c r="H28" s="367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363"/>
      <c r="G32" s="363"/>
      <c r="H32" s="363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364"/>
      <c r="G33" s="364"/>
      <c r="H33" s="364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364"/>
      <c r="G34" s="364"/>
      <c r="H34" s="364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364"/>
      <c r="G35" s="364"/>
      <c r="H35" s="364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365"/>
      <c r="G36" s="366"/>
      <c r="H36" s="367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368"/>
      <c r="G41" s="368"/>
      <c r="H41" s="368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369"/>
      <c r="G42" s="369"/>
      <c r="H42" s="369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369"/>
      <c r="G43" s="369"/>
      <c r="H43" s="369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370"/>
      <c r="G44" s="370"/>
      <c r="H44" s="370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371"/>
      <c r="G45" s="372"/>
      <c r="H45" s="373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54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312">
        <f>C4</f>
        <v>0</v>
      </c>
      <c r="D63" s="312"/>
      <c r="E63" s="312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313">
        <f aca="true" t="shared" si="0" ref="C64:C65">+C5</f>
        <v>0</v>
      </c>
      <c r="D64" s="313"/>
      <c r="E64" s="355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14">
        <f t="shared" si="0"/>
        <v>0</v>
      </c>
      <c r="D65" s="314"/>
      <c r="E65" s="355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313">
        <f aca="true" t="shared" si="1" ref="C66:C67">C7</f>
        <v>0</v>
      </c>
      <c r="D66" s="313"/>
      <c r="E66" s="355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313">
        <f t="shared" si="1"/>
        <v>0</v>
      </c>
      <c r="D67" s="313"/>
      <c r="E67" s="356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376">
        <f>C4</f>
        <v>0</v>
      </c>
      <c r="D100" s="319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313">
        <f aca="true" t="shared" si="8" ref="C101:C102">+C5</f>
        <v>0</v>
      </c>
      <c r="D101" s="313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14">
        <f t="shared" si="8"/>
        <v>0</v>
      </c>
      <c r="D102" s="314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313">
        <f aca="true" t="shared" si="9" ref="C103:C104">C66</f>
        <v>0</v>
      </c>
      <c r="D103" s="313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313">
        <f t="shared" si="9"/>
        <v>0</v>
      </c>
      <c r="D104" s="313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377"/>
      <c r="I115" s="377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377"/>
      <c r="I116" s="377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377"/>
      <c r="I117" s="377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378"/>
      <c r="I118" s="378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381"/>
      <c r="I119" s="381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377"/>
      <c r="I124" s="377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377"/>
      <c r="I125" s="377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377"/>
      <c r="I126" s="377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378"/>
      <c r="I127" s="378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381"/>
      <c r="I128" s="381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377"/>
      <c r="I133" s="377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377"/>
      <c r="I134" s="377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377"/>
      <c r="I135" s="377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378"/>
      <c r="I136" s="378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381"/>
      <c r="I137" s="381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+Master!E85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91">
        <f aca="true" t="shared" si="22" ref="C158:C162">C100</f>
        <v>0</v>
      </c>
      <c r="D158" s="291"/>
      <c r="E158" s="291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313">
        <f t="shared" si="22"/>
        <v>0</v>
      </c>
      <c r="D159" s="313"/>
      <c r="E159" s="355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14">
        <f t="shared" si="22"/>
        <v>0</v>
      </c>
      <c r="D160" s="314"/>
      <c r="E160" s="355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313">
        <f t="shared" si="22"/>
        <v>0</v>
      </c>
      <c r="D161" s="313"/>
      <c r="E161" s="355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313">
        <f t="shared" si="22"/>
        <v>0</v>
      </c>
      <c r="D162" s="313"/>
      <c r="E162" s="356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cellComments="atEnd"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Plan40">
    <tabColor indexed="11"/>
  </sheetPr>
  <dimension ref="A1:J55"/>
  <sheetViews>
    <sheetView workbookViewId="0" topLeftCell="A1">
      <selection activeCell="A1" sqref="A1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Master!C91</f>
        <v>0</v>
      </c>
    </row>
    <row r="5" spans="1:3" ht="20.25" customHeight="1">
      <c r="A5" s="414" t="s">
        <v>145</v>
      </c>
      <c r="B5" s="400">
        <f>'Colaborador 09'!C5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09'!C6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09'!G7</f>
        <v>0</v>
      </c>
      <c r="D10" s="402"/>
    </row>
    <row r="11" spans="1:4" ht="20.25" customHeight="1">
      <c r="A11" s="417" t="s">
        <v>32</v>
      </c>
      <c r="B11" s="418">
        <f>'Colaborador 09'!G8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09'!C139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09'!K139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09'!G144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09'!C148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09'!J148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09'!I173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09'!I174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09'!I175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09'!I176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09'!I177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Plan41">
    <tabColor indexed="11"/>
  </sheetPr>
  <dimension ref="A1:J55"/>
  <sheetViews>
    <sheetView workbookViewId="0" topLeftCell="A1">
      <selection activeCell="N13" sqref="N13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Master!C92</f>
        <v>0</v>
      </c>
    </row>
    <row r="5" spans="1:3" ht="20.25" customHeight="1">
      <c r="A5" s="414" t="s">
        <v>145</v>
      </c>
      <c r="B5" s="400">
        <f>'Colaborador 10'!C5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10'!C6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10'!G7</f>
        <v>0</v>
      </c>
      <c r="D10" s="402"/>
    </row>
    <row r="11" spans="1:4" ht="20.25" customHeight="1">
      <c r="A11" s="417" t="s">
        <v>32</v>
      </c>
      <c r="B11" s="418">
        <f>'Colaborador 10'!G8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10'!C139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10'!K139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10'!G144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10'!C148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10'!J148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10'!I173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10'!I174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10'!I175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10'!I176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10'!I177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 t="s">
        <v>190</v>
      </c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Plan42">
    <tabColor indexed="11"/>
  </sheetPr>
  <dimension ref="A1:J55"/>
  <sheetViews>
    <sheetView workbookViewId="0" topLeftCell="A34">
      <selection activeCell="O13" sqref="O13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Master!C93</f>
        <v>0</v>
      </c>
    </row>
    <row r="5" spans="1:3" ht="20.25" customHeight="1">
      <c r="A5" s="414" t="s">
        <v>145</v>
      </c>
      <c r="B5" s="400">
        <f>'Colaborador 11'!C5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11'!C6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11'!G7</f>
        <v>0</v>
      </c>
      <c r="D10" s="402"/>
    </row>
    <row r="11" spans="1:4" ht="20.25" customHeight="1">
      <c r="A11" s="417" t="s">
        <v>32</v>
      </c>
      <c r="B11" s="418">
        <f>'Colaborador 11'!G8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11'!C139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11'!K139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11'!G144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11'!C148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11'!J148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11'!I173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11'!I174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11'!I175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11'!I176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11'!I177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 t="s">
        <v>190</v>
      </c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Plan43">
    <tabColor indexed="11"/>
  </sheetPr>
  <dimension ref="A1:J55"/>
  <sheetViews>
    <sheetView workbookViewId="0" topLeftCell="A1">
      <selection activeCell="L13" sqref="L13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Master!C94</f>
        <v>0</v>
      </c>
    </row>
    <row r="5" spans="1:3" ht="20.25" customHeight="1">
      <c r="A5" s="414" t="s">
        <v>145</v>
      </c>
      <c r="B5" s="400">
        <f>'Colaborador 12'!C5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12'!C6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12'!G7</f>
        <v>0</v>
      </c>
      <c r="D10" s="402"/>
    </row>
    <row r="11" spans="1:4" ht="20.25" customHeight="1">
      <c r="A11" s="417" t="s">
        <v>32</v>
      </c>
      <c r="B11" s="418">
        <f>'Colaborador 12'!G8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12'!C139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12'!K139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12'!G144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12'!C148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12'!J148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12'!I173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12'!I174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12'!I175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12'!I176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12'!I177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 t="s">
        <v>190</v>
      </c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Plan44">
    <tabColor indexed="11"/>
  </sheetPr>
  <dimension ref="A1:J55"/>
  <sheetViews>
    <sheetView workbookViewId="0" topLeftCell="A31">
      <selection activeCell="L5" sqref="L5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Master!C95</f>
        <v>0</v>
      </c>
    </row>
    <row r="5" spans="1:3" ht="20.25" customHeight="1">
      <c r="A5" s="414" t="s">
        <v>145</v>
      </c>
      <c r="B5" s="400">
        <f>'Colaborador 13'!C5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13'!C6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13'!G7</f>
        <v>0</v>
      </c>
      <c r="D10" s="402"/>
    </row>
    <row r="11" spans="1:4" ht="20.25" customHeight="1">
      <c r="A11" s="417" t="s">
        <v>32</v>
      </c>
      <c r="B11" s="418">
        <f>'Colaborador 13'!G8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13'!C139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13'!K139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13'!G144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13'!C148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13'!J148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13'!I173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13'!I174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13'!I175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13'!I176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13'!I177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Plan45">
    <tabColor indexed="11"/>
  </sheetPr>
  <dimension ref="A1:J55"/>
  <sheetViews>
    <sheetView workbookViewId="0" topLeftCell="A1">
      <selection activeCell="L9" sqref="L9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Master!C96</f>
        <v>0</v>
      </c>
    </row>
    <row r="5" spans="1:3" ht="20.25" customHeight="1">
      <c r="A5" s="414" t="s">
        <v>145</v>
      </c>
      <c r="B5" s="400">
        <f>'Colaborador 14'!C5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14'!C6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14'!G7</f>
        <v>0</v>
      </c>
      <c r="D10" s="402"/>
    </row>
    <row r="11" spans="1:4" ht="20.25" customHeight="1">
      <c r="A11" s="417" t="s">
        <v>32</v>
      </c>
      <c r="B11" s="418">
        <f>'Colaborador 14'!G8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14'!C139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14'!K139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14'!G144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14'!C148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14'!J148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14'!I173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14'!I174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14'!I175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14'!I176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14'!I177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/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Plan46">
    <tabColor indexed="11"/>
  </sheetPr>
  <dimension ref="A1:J55"/>
  <sheetViews>
    <sheetView workbookViewId="0" topLeftCell="A1">
      <selection activeCell="O14" sqref="O14"/>
    </sheetView>
  </sheetViews>
  <sheetFormatPr defaultColWidth="9.140625" defaultRowHeight="7.5" customHeight="1"/>
  <cols>
    <col min="1" max="1" width="9.140625" style="14" customWidth="1"/>
    <col min="2" max="2" width="12.00390625" style="14" customWidth="1"/>
    <col min="3" max="3" width="9.140625" style="14" customWidth="1"/>
    <col min="4" max="4" width="7.57421875" style="14" customWidth="1"/>
    <col min="5" max="9" width="12.7109375" style="14" customWidth="1"/>
    <col min="10" max="16384" width="9.140625" style="14" customWidth="1"/>
  </cols>
  <sheetData>
    <row r="1" spans="1:10" s="412" customFormat="1" ht="18.75">
      <c r="A1" s="411" t="s">
        <v>161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5">
      <c r="A2" s="395" t="s">
        <v>143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2:3" ht="15">
      <c r="B3" s="413"/>
      <c r="C3" s="413"/>
    </row>
    <row r="4" spans="1:3" ht="20.25" customHeight="1">
      <c r="A4" s="414" t="s">
        <v>144</v>
      </c>
      <c r="B4" s="413"/>
      <c r="C4" s="398">
        <f>Master!C97</f>
        <v>0</v>
      </c>
    </row>
    <row r="5" spans="1:3" ht="20.25" customHeight="1">
      <c r="A5" s="414" t="s">
        <v>145</v>
      </c>
      <c r="B5" s="400">
        <f>'Colaborador 15'!C5</f>
        <v>0</v>
      </c>
      <c r="C5" s="413"/>
    </row>
    <row r="6" spans="1:5" ht="20.25" customHeight="1">
      <c r="A6" s="414" t="s">
        <v>146</v>
      </c>
      <c r="B6" s="413"/>
      <c r="C6" s="413"/>
      <c r="E6" s="416">
        <f>'Colaborador 15'!C6</f>
        <v>0</v>
      </c>
    </row>
    <row r="7" spans="1:3" ht="20.25" customHeight="1">
      <c r="A7" s="414" t="s">
        <v>147</v>
      </c>
      <c r="B7" s="413"/>
      <c r="C7" s="402">
        <f>Master!C2</f>
        <v>0</v>
      </c>
    </row>
    <row r="8" spans="1:3" ht="20.25" customHeight="1">
      <c r="A8" s="414" t="s">
        <v>148</v>
      </c>
      <c r="B8" s="402">
        <f>Master!C4</f>
        <v>0</v>
      </c>
      <c r="C8" s="413"/>
    </row>
    <row r="9" spans="1:4" ht="20.25" customHeight="1">
      <c r="A9" s="414" t="s">
        <v>149</v>
      </c>
      <c r="B9" s="413"/>
      <c r="D9" s="402"/>
    </row>
    <row r="10" spans="1:4" ht="20.25" customHeight="1">
      <c r="A10" s="417" t="s">
        <v>31</v>
      </c>
      <c r="B10" s="418">
        <f>'Colaborador 15'!G7</f>
        <v>0</v>
      </c>
      <c r="D10" s="402"/>
    </row>
    <row r="11" spans="1:4" ht="20.25" customHeight="1">
      <c r="A11" s="417" t="s">
        <v>32</v>
      </c>
      <c r="B11" s="418">
        <f>'Colaborador 15'!G8</f>
        <v>0</v>
      </c>
      <c r="D11" s="402"/>
    </row>
    <row r="12" ht="15"/>
    <row r="13" spans="1:10" ht="45.75" customHeight="1">
      <c r="A13" s="405" t="s">
        <v>162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7" ht="25.5" customHeight="1">
      <c r="A14" s="402" t="s">
        <v>163</v>
      </c>
      <c r="F14" s="419" t="e">
        <f>'Colaborador 15'!C139</f>
        <v>#N/A</v>
      </c>
      <c r="G14" s="402" t="s">
        <v>164</v>
      </c>
    </row>
    <row r="15" spans="1:9" ht="25.5" customHeight="1">
      <c r="A15" s="402" t="s">
        <v>165</v>
      </c>
      <c r="H15" s="419" t="e">
        <f>'Colaborador 15'!K139</f>
        <v>#DIV/0!</v>
      </c>
      <c r="I15" s="402" t="s">
        <v>166</v>
      </c>
    </row>
    <row r="16" spans="1:8" ht="25.5" customHeight="1">
      <c r="A16" s="402" t="s">
        <v>167</v>
      </c>
      <c r="G16" s="419" t="e">
        <f>'Colaborador 15'!G144</f>
        <v>#N/A</v>
      </c>
      <c r="H16" s="402" t="s">
        <v>164</v>
      </c>
    </row>
    <row r="17" spans="1:6" ht="25.5" customHeight="1">
      <c r="A17" s="402" t="s">
        <v>168</v>
      </c>
      <c r="E17" s="419">
        <f>'Colaborador 15'!C148</f>
        <v>0</v>
      </c>
      <c r="F17" s="402" t="s">
        <v>164</v>
      </c>
    </row>
    <row r="18" spans="1:8" ht="25.5" customHeight="1">
      <c r="A18" s="402" t="s">
        <v>169</v>
      </c>
      <c r="G18" s="419" t="e">
        <f>'Colaborador 15'!J148</f>
        <v>#N/A</v>
      </c>
      <c r="H18" s="402" t="s">
        <v>166</v>
      </c>
    </row>
    <row r="19" ht="25.5" customHeight="1">
      <c r="A19" s="402" t="s">
        <v>170</v>
      </c>
    </row>
    <row r="20" ht="15"/>
    <row r="21" spans="1:8" ht="15" customHeight="1">
      <c r="A21" s="420" t="s">
        <v>171</v>
      </c>
      <c r="B21" s="420"/>
      <c r="C21" s="420"/>
      <c r="D21" s="420"/>
      <c r="E21" s="420"/>
      <c r="F21" s="421" t="s">
        <v>172</v>
      </c>
      <c r="G21" s="421"/>
      <c r="H21" s="421"/>
    </row>
    <row r="22" spans="1:8" ht="15" customHeight="1">
      <c r="A22" s="422" t="s">
        <v>173</v>
      </c>
      <c r="B22" s="422"/>
      <c r="C22" s="422"/>
      <c r="D22" s="422"/>
      <c r="E22" s="422"/>
      <c r="F22" s="404">
        <f>'Colaborador 15'!I173</f>
        <v>5</v>
      </c>
      <c r="G22" s="404"/>
      <c r="H22" s="404"/>
    </row>
    <row r="23" spans="1:8" ht="15" customHeight="1">
      <c r="A23" s="423" t="s">
        <v>174</v>
      </c>
      <c r="B23" s="423"/>
      <c r="C23" s="423"/>
      <c r="D23" s="423"/>
      <c r="E23" s="423"/>
      <c r="F23" s="404">
        <f>'Colaborador 15'!I174</f>
        <v>5</v>
      </c>
      <c r="G23" s="404"/>
      <c r="H23" s="404"/>
    </row>
    <row r="24" spans="1:8" ht="15" customHeight="1">
      <c r="A24" s="423" t="s">
        <v>175</v>
      </c>
      <c r="B24" s="423"/>
      <c r="C24" s="423"/>
      <c r="D24" s="423"/>
      <c r="E24" s="423"/>
      <c r="F24" s="404">
        <f>'Colaborador 15'!I175</f>
        <v>5</v>
      </c>
      <c r="G24" s="404"/>
      <c r="H24" s="404"/>
    </row>
    <row r="25" spans="1:8" ht="15" customHeight="1">
      <c r="A25" s="423" t="s">
        <v>176</v>
      </c>
      <c r="B25" s="423"/>
      <c r="C25" s="423"/>
      <c r="D25" s="423"/>
      <c r="E25" s="423"/>
      <c r="F25" s="404">
        <f>'Colaborador 15'!I176</f>
        <v>5</v>
      </c>
      <c r="G25" s="404"/>
      <c r="H25" s="404"/>
    </row>
    <row r="26" spans="1:8" ht="15" customHeight="1">
      <c r="A26" s="423" t="s">
        <v>177</v>
      </c>
      <c r="B26" s="423"/>
      <c r="C26" s="423"/>
      <c r="D26" s="423"/>
      <c r="E26" s="423"/>
      <c r="F26" s="404">
        <f>'Colaborador 15'!I177</f>
        <v>5</v>
      </c>
      <c r="G26" s="404"/>
      <c r="H26" s="404"/>
    </row>
    <row r="27" spans="1:7" ht="8.25" customHeight="1">
      <c r="A27" s="424"/>
      <c r="B27" s="424"/>
      <c r="C27" s="424"/>
      <c r="D27" s="424"/>
      <c r="E27" s="424"/>
      <c r="F27" s="41"/>
      <c r="G27" s="41"/>
    </row>
    <row r="28" spans="1:7" ht="8.25" customHeight="1">
      <c r="A28" s="424"/>
      <c r="B28" s="424"/>
      <c r="C28" s="424"/>
      <c r="D28" s="424"/>
      <c r="E28" s="424"/>
      <c r="F28" s="41"/>
      <c r="G28" s="41"/>
    </row>
    <row r="29" spans="1:7" ht="8.25" customHeight="1">
      <c r="A29" s="424"/>
      <c r="B29" s="424"/>
      <c r="C29" s="424"/>
      <c r="D29" s="424"/>
      <c r="E29" s="424"/>
      <c r="F29" s="41"/>
      <c r="G29" s="41"/>
    </row>
    <row r="30" spans="1:7" ht="15">
      <c r="A30" s="424" t="s">
        <v>178</v>
      </c>
      <c r="B30" s="424"/>
      <c r="C30" s="424"/>
      <c r="D30" s="424"/>
      <c r="E30" s="424"/>
      <c r="F30" s="41"/>
      <c r="G30" s="425"/>
    </row>
    <row r="34" spans="1:8" ht="15" customHeight="1">
      <c r="A34" s="14" t="s">
        <v>179</v>
      </c>
      <c r="D34" s="406">
        <f>Master!C6</f>
        <v>0</v>
      </c>
      <c r="E34" s="406"/>
      <c r="F34" s="406"/>
      <c r="G34" s="406"/>
      <c r="H34" s="407">
        <f ca="1">TODAY()</f>
        <v>42789</v>
      </c>
    </row>
    <row r="35" spans="1:10" ht="12" customHeight="1">
      <c r="A35" s="424"/>
      <c r="B35" s="424"/>
      <c r="G35" s="426" t="s">
        <v>180</v>
      </c>
      <c r="H35" s="426"/>
      <c r="I35" s="426"/>
      <c r="J35" s="426"/>
    </row>
    <row r="36" spans="1:10" ht="30" customHeight="1">
      <c r="A36" s="424"/>
      <c r="B36" s="424"/>
      <c r="G36" s="427"/>
      <c r="H36" s="427"/>
      <c r="I36" s="427"/>
      <c r="J36" s="427"/>
    </row>
    <row r="37" ht="30" customHeight="1"/>
    <row r="38" spans="1:9" ht="30" customHeight="1">
      <c r="A38" s="409">
        <f>C4</f>
        <v>0</v>
      </c>
      <c r="B38" s="409"/>
      <c r="C38" s="409"/>
      <c r="D38" s="409"/>
      <c r="F38" s="409">
        <f>C7</f>
        <v>0</v>
      </c>
      <c r="G38" s="409"/>
      <c r="H38" s="409"/>
      <c r="I38" s="409"/>
    </row>
    <row r="39" spans="1:10" ht="15">
      <c r="A39" s="428" t="s">
        <v>181</v>
      </c>
      <c r="B39" s="428"/>
      <c r="C39" s="428"/>
      <c r="D39" s="428"/>
      <c r="E39" s="428"/>
      <c r="F39" s="428" t="s">
        <v>182</v>
      </c>
      <c r="G39" s="428"/>
      <c r="H39" s="428"/>
      <c r="I39" s="428"/>
      <c r="J39" s="428"/>
    </row>
    <row r="40" ht="10.5" customHeight="1"/>
    <row r="41" ht="10.5" customHeight="1"/>
    <row r="42" ht="10.5" customHeight="1"/>
    <row r="43" ht="15">
      <c r="A43" s="14" t="s">
        <v>183</v>
      </c>
    </row>
    <row r="44" ht="15">
      <c r="A44" s="14" t="s">
        <v>184</v>
      </c>
    </row>
    <row r="45" ht="8.25" customHeight="1"/>
    <row r="46" ht="15">
      <c r="A46" s="14" t="s">
        <v>185</v>
      </c>
    </row>
    <row r="47" spans="5:9" ht="15">
      <c r="E47" s="406">
        <f>Master!C6</f>
        <v>0</v>
      </c>
      <c r="F47" s="406"/>
      <c r="G47" s="406"/>
      <c r="H47" s="406"/>
      <c r="I47" s="407">
        <f ca="1">TODAY()</f>
        <v>42789</v>
      </c>
    </row>
    <row r="48" spans="7:10" ht="10.5" customHeight="1">
      <c r="G48" s="426" t="s">
        <v>180</v>
      </c>
      <c r="H48" s="426"/>
      <c r="I48" s="426"/>
      <c r="J48" s="426"/>
    </row>
    <row r="49" spans="7:10" ht="10.5" customHeight="1">
      <c r="G49" s="427"/>
      <c r="H49" s="427"/>
      <c r="I49" s="427"/>
      <c r="J49" s="427"/>
    </row>
    <row r="50" spans="7:10" ht="10.5" customHeight="1">
      <c r="G50" s="427"/>
      <c r="H50" s="427"/>
      <c r="I50" s="427"/>
      <c r="J50" s="427"/>
    </row>
    <row r="51" spans="1:6" ht="15">
      <c r="A51" s="397" t="s">
        <v>186</v>
      </c>
      <c r="F51" s="397" t="s">
        <v>187</v>
      </c>
    </row>
    <row r="52" spans="1:9" ht="15" customHeight="1">
      <c r="A52" s="428" t="s">
        <v>188</v>
      </c>
      <c r="B52" s="428"/>
      <c r="C52" s="428"/>
      <c r="D52" s="428"/>
      <c r="F52" s="428" t="s">
        <v>189</v>
      </c>
      <c r="G52" s="428"/>
      <c r="H52" s="428"/>
      <c r="I52" s="428"/>
    </row>
    <row r="53" ht="9.75" customHeight="1"/>
    <row r="54" spans="1:10" ht="30.75" customHeight="1">
      <c r="A54" s="405" t="s">
        <v>190</v>
      </c>
      <c r="B54" s="405"/>
      <c r="C54" s="405"/>
      <c r="D54" s="405"/>
      <c r="E54" s="405"/>
      <c r="F54" s="405"/>
      <c r="G54" s="405"/>
      <c r="H54" s="405"/>
      <c r="I54" s="405"/>
      <c r="J54" s="405"/>
    </row>
    <row r="55" ht="15">
      <c r="J55" s="429" t="s">
        <v>160</v>
      </c>
    </row>
    <row r="65536" ht="15"/>
  </sheetData>
  <sheetProtection sheet="1" selectLockedCells="1"/>
  <mergeCells count="27">
    <mergeCell ref="A1:J1"/>
    <mergeCell ref="A2:J2"/>
    <mergeCell ref="A13:J13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D34:G34"/>
    <mergeCell ref="A35:B36"/>
    <mergeCell ref="G35:J35"/>
    <mergeCell ref="A38:D38"/>
    <mergeCell ref="F38:I38"/>
    <mergeCell ref="A39:E39"/>
    <mergeCell ref="F39:J39"/>
    <mergeCell ref="E47:H47"/>
    <mergeCell ref="G48:J48"/>
    <mergeCell ref="A52:D52"/>
    <mergeCell ref="F52:I52"/>
    <mergeCell ref="A54:J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0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indexed="40"/>
  </sheetPr>
  <dimension ref="A1:L187"/>
  <sheetViews>
    <sheetView showGridLines="0" zoomScale="33" zoomScaleNormal="33" zoomScaleSheetLayoutView="32" workbookViewId="0" topLeftCell="A160">
      <selection activeCell="E176" sqref="E176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Master!C86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54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312">
        <f>C4</f>
        <v>0</v>
      </c>
      <c r="D63" s="312"/>
      <c r="E63" s="312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313">
        <f aca="true" t="shared" si="0" ref="C64:C65">+C5</f>
        <v>0</v>
      </c>
      <c r="D64" s="313"/>
      <c r="E64" s="355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6">
        <f t="shared" si="0"/>
        <v>0</v>
      </c>
      <c r="D65" s="386"/>
      <c r="E65" s="355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313">
        <f aca="true" t="shared" si="1" ref="C66:C67">C7</f>
        <v>0</v>
      </c>
      <c r="D66" s="313"/>
      <c r="E66" s="355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313">
        <f t="shared" si="1"/>
        <v>0</v>
      </c>
      <c r="D67" s="313"/>
      <c r="E67" s="356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376">
        <f>C4</f>
        <v>0</v>
      </c>
      <c r="D100" s="319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313">
        <f aca="true" t="shared" si="8" ref="C101:C102">+C5</f>
        <v>0</v>
      </c>
      <c r="D101" s="313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6">
        <f t="shared" si="8"/>
        <v>0</v>
      </c>
      <c r="D102" s="386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313">
        <f aca="true" t="shared" si="9" ref="C103:C104">C66</f>
        <v>0</v>
      </c>
      <c r="D103" s="313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313">
        <f t="shared" si="9"/>
        <v>0</v>
      </c>
      <c r="D104" s="313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+Master!E86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s="50" customFormat="1" ht="15" hidden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91">
        <f aca="true" t="shared" si="22" ref="C158:C162">C100</f>
        <v>0</v>
      </c>
      <c r="D158" s="291"/>
      <c r="E158" s="291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313">
        <f t="shared" si="22"/>
        <v>0</v>
      </c>
      <c r="D159" s="313"/>
      <c r="E159" s="355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6">
        <f t="shared" si="22"/>
        <v>0</v>
      </c>
      <c r="D160" s="386"/>
      <c r="E160" s="355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313">
        <f t="shared" si="22"/>
        <v>0</v>
      </c>
      <c r="D161" s="313"/>
      <c r="E161" s="355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313">
        <f t="shared" si="22"/>
        <v>0</v>
      </c>
      <c r="D162" s="313"/>
      <c r="E162" s="356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tabColor indexed="40"/>
  </sheetPr>
  <dimension ref="A1:L187"/>
  <sheetViews>
    <sheetView showGridLines="0" zoomScale="44" zoomScaleNormal="44" zoomScaleSheetLayoutView="26" workbookViewId="0" topLeftCell="A1">
      <selection activeCell="AV161" sqref="AV161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Master!C87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38.25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156">
        <f>C4</f>
        <v>0</v>
      </c>
      <c r="D63" s="156"/>
      <c r="E63" s="156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61">
        <f aca="true" t="shared" si="0" ref="C64:C65">+C5</f>
        <v>0</v>
      </c>
      <c r="D64" s="61"/>
      <c r="E64" s="157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7">
        <f t="shared" si="0"/>
        <v>0</v>
      </c>
      <c r="D65" s="387"/>
      <c r="E65" s="157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61">
        <f aca="true" t="shared" si="1" ref="C66:C67">C7</f>
        <v>0</v>
      </c>
      <c r="D66" s="61"/>
      <c r="E66" s="157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61">
        <f t="shared" si="1"/>
        <v>0</v>
      </c>
      <c r="D67" s="61"/>
      <c r="E67" s="159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191">
        <f>C4</f>
        <v>0</v>
      </c>
      <c r="D100" s="192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61">
        <f aca="true" t="shared" si="8" ref="C101:C102">+C5</f>
        <v>0</v>
      </c>
      <c r="D101" s="61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7">
        <f t="shared" si="8"/>
        <v>0</v>
      </c>
      <c r="D102" s="387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61">
        <f aca="true" t="shared" si="9" ref="C103:C104">C66</f>
        <v>0</v>
      </c>
      <c r="D103" s="61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61">
        <f t="shared" si="9"/>
        <v>0</v>
      </c>
      <c r="D104" s="61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+Master!E87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91">
        <f aca="true" t="shared" si="22" ref="C158:C162">C100</f>
        <v>0</v>
      </c>
      <c r="D158" s="291"/>
      <c r="E158" s="291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313">
        <f t="shared" si="22"/>
        <v>0</v>
      </c>
      <c r="D159" s="313"/>
      <c r="E159" s="355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6">
        <f t="shared" si="22"/>
        <v>0</v>
      </c>
      <c r="D160" s="386"/>
      <c r="E160" s="355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313">
        <f t="shared" si="22"/>
        <v>0</v>
      </c>
      <c r="D161" s="313"/>
      <c r="E161" s="355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313">
        <f t="shared" si="22"/>
        <v>0</v>
      </c>
      <c r="D162" s="313"/>
      <c r="E162" s="356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tabColor indexed="40"/>
  </sheetPr>
  <dimension ref="A1:L187"/>
  <sheetViews>
    <sheetView showGridLines="0" zoomScale="41" zoomScaleNormal="41" zoomScaleSheetLayoutView="30" workbookViewId="0" topLeftCell="A168">
      <selection activeCell="G175" sqref="G175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54">
        <f>Master!C88</f>
        <v>0</v>
      </c>
      <c r="D4" s="54"/>
      <c r="E4" s="54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55"/>
      <c r="D5" s="56"/>
      <c r="E5" s="57"/>
      <c r="I5" s="7"/>
      <c r="J5" s="7"/>
      <c r="K5" s="10"/>
    </row>
    <row r="6" spans="2:11" ht="45" customHeight="1">
      <c r="B6" s="53" t="s">
        <v>29</v>
      </c>
      <c r="C6" s="58"/>
      <c r="D6" s="59"/>
      <c r="E6" s="57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61">
        <f>Master!C2</f>
        <v>0</v>
      </c>
      <c r="D7" s="61"/>
      <c r="E7" s="57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61">
        <f>Master!C4</f>
        <v>0</v>
      </c>
      <c r="D8" s="61"/>
      <c r="E8" s="63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49.5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156">
        <f>C4</f>
        <v>0</v>
      </c>
      <c r="D63" s="156"/>
      <c r="E63" s="156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61">
        <f aca="true" t="shared" si="0" ref="C64:C65">+C5</f>
        <v>0</v>
      </c>
      <c r="D64" s="61"/>
      <c r="E64" s="157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7">
        <f t="shared" si="0"/>
        <v>0</v>
      </c>
      <c r="D65" s="387"/>
      <c r="E65" s="157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61">
        <f aca="true" t="shared" si="1" ref="C66:C67">C7</f>
        <v>0</v>
      </c>
      <c r="D66" s="61"/>
      <c r="E66" s="157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61">
        <f t="shared" si="1"/>
        <v>0</v>
      </c>
      <c r="D67" s="61"/>
      <c r="E67" s="159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191">
        <f>C4</f>
        <v>0</v>
      </c>
      <c r="D100" s="192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61">
        <f aca="true" t="shared" si="8" ref="C101:C102">+C5</f>
        <v>0</v>
      </c>
      <c r="D101" s="61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7">
        <f t="shared" si="8"/>
        <v>0</v>
      </c>
      <c r="D102" s="387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61">
        <f aca="true" t="shared" si="9" ref="C103:C104">C66</f>
        <v>0</v>
      </c>
      <c r="D103" s="61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61">
        <f t="shared" si="9"/>
        <v>0</v>
      </c>
      <c r="D104" s="61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88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89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89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89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9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88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89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89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89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9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88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89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89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89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9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+Master!E88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91">
        <f aca="true" t="shared" si="22" ref="C158:C162">C100</f>
        <v>0</v>
      </c>
      <c r="D158" s="291"/>
      <c r="E158" s="291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313">
        <f t="shared" si="22"/>
        <v>0</v>
      </c>
      <c r="D159" s="313"/>
      <c r="E159" s="355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6">
        <f t="shared" si="22"/>
        <v>0</v>
      </c>
      <c r="D160" s="386"/>
      <c r="E160" s="355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313">
        <f t="shared" si="22"/>
        <v>0</v>
      </c>
      <c r="D161" s="313"/>
      <c r="E161" s="355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313">
        <f t="shared" si="22"/>
        <v>0</v>
      </c>
      <c r="D162" s="313"/>
      <c r="E162" s="356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>
    <tabColor indexed="40"/>
  </sheetPr>
  <dimension ref="A1:L187"/>
  <sheetViews>
    <sheetView showGridLines="0" zoomScale="32" zoomScaleNormal="32" zoomScaleSheetLayoutView="24" workbookViewId="0" topLeftCell="A162">
      <selection activeCell="G175" sqref="G175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Master!C89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30.75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312">
        <f>C4</f>
        <v>0</v>
      </c>
      <c r="D63" s="312"/>
      <c r="E63" s="312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313">
        <f aca="true" t="shared" si="0" ref="C64:C65">+C5</f>
        <v>0</v>
      </c>
      <c r="D64" s="313"/>
      <c r="E64" s="355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6">
        <f t="shared" si="0"/>
        <v>0</v>
      </c>
      <c r="D65" s="386"/>
      <c r="E65" s="355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313">
        <f aca="true" t="shared" si="1" ref="C66:C67">C7</f>
        <v>0</v>
      </c>
      <c r="D66" s="313"/>
      <c r="E66" s="355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313">
        <f t="shared" si="1"/>
        <v>0</v>
      </c>
      <c r="D67" s="313"/>
      <c r="E67" s="356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318">
        <f>C4</f>
        <v>0</v>
      </c>
      <c r="D100" s="319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313">
        <f aca="true" t="shared" si="8" ref="C101:C102">+C5</f>
        <v>0</v>
      </c>
      <c r="D101" s="313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6">
        <f t="shared" si="8"/>
        <v>0</v>
      </c>
      <c r="D102" s="386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313">
        <f aca="true" t="shared" si="9" ref="C103:C104">C66</f>
        <v>0</v>
      </c>
      <c r="D103" s="313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313">
        <f t="shared" si="9"/>
        <v>0</v>
      </c>
      <c r="D104" s="313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15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+Master!E89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91">
        <f aca="true" t="shared" si="22" ref="C158:C162">C100</f>
        <v>0</v>
      </c>
      <c r="D158" s="291"/>
      <c r="E158" s="291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313">
        <f t="shared" si="22"/>
        <v>0</v>
      </c>
      <c r="D159" s="313"/>
      <c r="E159" s="355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6">
        <f t="shared" si="22"/>
        <v>0</v>
      </c>
      <c r="D160" s="386"/>
      <c r="E160" s="355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313">
        <f t="shared" si="22"/>
        <v>0</v>
      </c>
      <c r="D161" s="313"/>
      <c r="E161" s="355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313">
        <f t="shared" si="22"/>
        <v>0</v>
      </c>
      <c r="D162" s="313"/>
      <c r="E162" s="356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tabColor indexed="40"/>
  </sheetPr>
  <dimension ref="A1:L187"/>
  <sheetViews>
    <sheetView showGridLines="0" zoomScale="36" zoomScaleNormal="36" zoomScaleSheetLayoutView="32" workbookViewId="0" topLeftCell="A165">
      <selection activeCell="E175" sqref="E175"/>
    </sheetView>
  </sheetViews>
  <sheetFormatPr defaultColWidth="9.140625" defaultRowHeight="15"/>
  <cols>
    <col min="1" max="1" width="23.7109375" style="1" customWidth="1"/>
    <col min="2" max="2" width="72.140625" style="1" customWidth="1"/>
    <col min="3" max="3" width="55.7109375" style="1" customWidth="1"/>
    <col min="4" max="4" width="57.8515625" style="1" customWidth="1"/>
    <col min="5" max="5" width="58.00390625" style="1" customWidth="1"/>
    <col min="6" max="6" width="40.8515625" style="1" customWidth="1"/>
    <col min="7" max="7" width="43.28125" style="1" customWidth="1"/>
    <col min="8" max="8" width="59.57421875" style="1" customWidth="1"/>
    <col min="9" max="9" width="33.140625" style="1" customWidth="1"/>
    <col min="10" max="10" width="32.7109375" style="1" customWidth="1"/>
    <col min="11" max="11" width="39.7109375" style="1" customWidth="1"/>
    <col min="12" max="16384" width="9.140625" style="1" customWidth="1"/>
  </cols>
  <sheetData>
    <row r="1" spans="1:11" ht="46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customHeight="1">
      <c r="A2" s="15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A3" s="15"/>
      <c r="B3" s="52"/>
      <c r="C3" s="52"/>
      <c r="D3" s="52"/>
      <c r="E3" s="52"/>
      <c r="F3" s="52"/>
      <c r="G3" s="52"/>
      <c r="H3" s="52"/>
      <c r="I3" s="52"/>
      <c r="J3" s="52"/>
      <c r="K3" s="14"/>
    </row>
    <row r="4" spans="1:11" ht="45" customHeight="1">
      <c r="A4" s="15"/>
      <c r="B4" s="53" t="s">
        <v>28</v>
      </c>
      <c r="C4" s="358">
        <f>Master!C90</f>
        <v>0</v>
      </c>
      <c r="D4" s="358"/>
      <c r="E4" s="358"/>
      <c r="F4" s="15"/>
      <c r="G4" s="15"/>
      <c r="H4" s="15"/>
      <c r="I4" s="15"/>
      <c r="J4" s="15"/>
      <c r="K4" s="14"/>
    </row>
    <row r="5" spans="2:11" ht="45" customHeight="1">
      <c r="B5" s="53" t="s">
        <v>1</v>
      </c>
      <c r="C5" s="359"/>
      <c r="D5" s="360"/>
      <c r="E5" s="384"/>
      <c r="I5" s="7"/>
      <c r="J5" s="7"/>
      <c r="K5" s="10"/>
    </row>
    <row r="6" spans="2:11" ht="45" customHeight="1">
      <c r="B6" s="53" t="s">
        <v>29</v>
      </c>
      <c r="C6" s="361"/>
      <c r="D6" s="362"/>
      <c r="E6" s="384"/>
      <c r="F6" s="60" t="s">
        <v>30</v>
      </c>
      <c r="G6" s="60"/>
      <c r="I6" s="10"/>
      <c r="J6" s="10"/>
      <c r="K6" s="10"/>
    </row>
    <row r="7" spans="2:11" ht="45" customHeight="1">
      <c r="B7" s="53" t="s">
        <v>0</v>
      </c>
      <c r="C7" s="313">
        <f>Master!C2</f>
        <v>0</v>
      </c>
      <c r="D7" s="313"/>
      <c r="E7" s="384"/>
      <c r="F7" s="60" t="s">
        <v>31</v>
      </c>
      <c r="G7" s="62"/>
      <c r="I7" s="10"/>
      <c r="J7" s="10"/>
      <c r="K7" s="10"/>
    </row>
    <row r="8" spans="2:11" ht="45" customHeight="1">
      <c r="B8" s="53" t="s">
        <v>2</v>
      </c>
      <c r="C8" s="313">
        <f>Master!C4</f>
        <v>0</v>
      </c>
      <c r="D8" s="313"/>
      <c r="E8" s="385"/>
      <c r="F8" s="60" t="s">
        <v>32</v>
      </c>
      <c r="G8" s="62"/>
      <c r="H8" s="10"/>
      <c r="I8" s="10"/>
      <c r="J8" s="10"/>
      <c r="K8" s="10"/>
    </row>
    <row r="9" spans="2:11" ht="15.75">
      <c r="B9" s="65"/>
      <c r="E9" s="10"/>
      <c r="F9" s="10"/>
      <c r="G9" s="10"/>
      <c r="H9" s="10"/>
      <c r="I9" s="10"/>
      <c r="J9" s="10"/>
      <c r="K9" s="10"/>
    </row>
    <row r="10" spans="1:11" ht="15.75" customHeight="1">
      <c r="A10" s="15"/>
      <c r="B10" s="65"/>
      <c r="C10" s="15"/>
      <c r="D10" s="15"/>
      <c r="E10" s="14"/>
      <c r="F10" s="66" t="s">
        <v>33</v>
      </c>
      <c r="G10" s="66"/>
      <c r="H10" s="14"/>
      <c r="I10" s="14"/>
      <c r="J10" s="14"/>
      <c r="K10" s="14"/>
    </row>
    <row r="11" spans="1:11" ht="15.75">
      <c r="A11" s="15"/>
      <c r="B11" s="65"/>
      <c r="C11" s="15"/>
      <c r="D11" s="15"/>
      <c r="E11" s="14"/>
      <c r="F11" s="66"/>
      <c r="G11" s="66"/>
      <c r="H11" s="14"/>
      <c r="I11" s="14"/>
      <c r="J11" s="14"/>
      <c r="K11" s="14"/>
    </row>
    <row r="12" spans="1:11" ht="26.25" customHeight="1">
      <c r="A12" s="15"/>
      <c r="B12" s="67" t="s">
        <v>34</v>
      </c>
      <c r="C12" s="68"/>
      <c r="D12" s="68"/>
      <c r="E12" s="68"/>
      <c r="F12" s="66"/>
      <c r="G12" s="66"/>
      <c r="H12" s="68"/>
      <c r="I12" s="68"/>
      <c r="J12" s="68"/>
      <c r="K12" s="14"/>
    </row>
    <row r="13" spans="1:11" ht="15" customHeight="1">
      <c r="A13" s="15"/>
      <c r="B13" s="69"/>
      <c r="C13" s="68"/>
      <c r="D13" s="68"/>
      <c r="E13" s="68"/>
      <c r="F13" s="68"/>
      <c r="G13" s="68"/>
      <c r="H13" s="68"/>
      <c r="I13" s="68"/>
      <c r="J13" s="68"/>
      <c r="K13" s="14"/>
    </row>
    <row r="14" spans="1:11" ht="11.25" customHeight="1">
      <c r="A14" s="15"/>
      <c r="B14" s="70"/>
      <c r="C14" s="68"/>
      <c r="D14" s="68"/>
      <c r="E14" s="68"/>
      <c r="F14" s="68"/>
      <c r="G14" s="68"/>
      <c r="H14" s="68"/>
      <c r="I14" s="68"/>
      <c r="J14" s="68"/>
      <c r="K14" s="14"/>
    </row>
    <row r="15" spans="1:11" ht="1.5" customHeight="1" hidden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6" spans="1:11" ht="50.25" customHeight="1">
      <c r="A16" s="15"/>
      <c r="B16" s="71" t="s">
        <v>35</v>
      </c>
      <c r="C16" s="71"/>
      <c r="D16" s="72" t="s">
        <v>36</v>
      </c>
      <c r="E16" s="40"/>
      <c r="F16" s="40"/>
      <c r="G16" s="40"/>
      <c r="H16" s="73"/>
      <c r="I16" s="14"/>
      <c r="J16" s="14"/>
      <c r="K16" s="14"/>
    </row>
    <row r="17" spans="1:11" s="74" customFormat="1" ht="33" customHeight="1">
      <c r="A17" s="292"/>
      <c r="B17" s="75" t="s">
        <v>37</v>
      </c>
      <c r="C17" s="76"/>
      <c r="D17" s="77" t="s">
        <v>38</v>
      </c>
      <c r="E17" s="78"/>
      <c r="F17" s="78"/>
      <c r="G17" s="78"/>
      <c r="H17" s="78"/>
      <c r="I17" s="79"/>
      <c r="J17" s="79"/>
      <c r="K17" s="79"/>
    </row>
    <row r="18" spans="1:11" s="74" customFormat="1" ht="30" customHeight="1">
      <c r="A18" s="292"/>
      <c r="B18" s="75" t="s">
        <v>39</v>
      </c>
      <c r="C18" s="76"/>
      <c r="D18" s="77" t="s">
        <v>40</v>
      </c>
      <c r="E18" s="78"/>
      <c r="F18" s="78"/>
      <c r="G18" s="78"/>
      <c r="H18" s="80"/>
      <c r="I18" s="79"/>
      <c r="J18" s="79"/>
      <c r="K18" s="79"/>
    </row>
    <row r="19" spans="1:11" s="74" customFormat="1" ht="35.25" customHeight="1">
      <c r="A19" s="292"/>
      <c r="B19" s="81" t="s">
        <v>41</v>
      </c>
      <c r="C19" s="82"/>
      <c r="D19" s="83" t="s">
        <v>42</v>
      </c>
      <c r="E19" s="78"/>
      <c r="F19" s="78"/>
      <c r="G19" s="78"/>
      <c r="H19" s="80"/>
      <c r="I19" s="79"/>
      <c r="J19" s="79"/>
      <c r="K19" s="79"/>
    </row>
    <row r="20" spans="1:11" ht="33.75" customHeight="1">
      <c r="A20" s="15"/>
      <c r="B20" s="84"/>
      <c r="C20" s="85"/>
      <c r="D20" s="86"/>
      <c r="E20" s="87"/>
      <c r="F20" s="87"/>
      <c r="G20" s="87"/>
      <c r="H20" s="73"/>
      <c r="I20" s="14"/>
      <c r="J20" s="14"/>
      <c r="K20" s="14"/>
    </row>
    <row r="21" spans="1:11" ht="39" customHeight="1">
      <c r="A21" s="88" t="s">
        <v>43</v>
      </c>
      <c r="B21" s="89" t="s">
        <v>44</v>
      </c>
      <c r="C21" s="89"/>
      <c r="D21" s="89" t="s">
        <v>45</v>
      </c>
      <c r="E21" s="89"/>
      <c r="F21" s="89" t="s">
        <v>46</v>
      </c>
      <c r="G21" s="89"/>
      <c r="H21" s="89"/>
      <c r="I21" s="90" t="s">
        <v>47</v>
      </c>
      <c r="J21" s="90"/>
      <c r="K21" s="90" t="s">
        <v>48</v>
      </c>
    </row>
    <row r="22" spans="1:11" ht="75.75" customHeight="1">
      <c r="A22" s="88"/>
      <c r="B22" s="89"/>
      <c r="C22" s="89"/>
      <c r="D22" s="89"/>
      <c r="E22" s="89"/>
      <c r="F22" s="89"/>
      <c r="G22" s="89"/>
      <c r="H22" s="89"/>
      <c r="I22" s="90"/>
      <c r="J22" s="90"/>
      <c r="K22" s="90"/>
    </row>
    <row r="23" spans="1:11" ht="119.25" customHeight="1">
      <c r="A23" s="88" t="s">
        <v>8</v>
      </c>
      <c r="B23" s="88" t="s">
        <v>49</v>
      </c>
      <c r="C23" s="88" t="s">
        <v>50</v>
      </c>
      <c r="D23" s="88" t="s">
        <v>51</v>
      </c>
      <c r="E23" s="88"/>
      <c r="F23" s="90" t="s">
        <v>52</v>
      </c>
      <c r="G23" s="90" t="s">
        <v>53</v>
      </c>
      <c r="H23" s="90" t="s">
        <v>54</v>
      </c>
      <c r="I23" s="90"/>
      <c r="J23" s="90"/>
      <c r="K23" s="90"/>
    </row>
    <row r="24" spans="1:11" ht="300" customHeight="1">
      <c r="A24" s="293"/>
      <c r="B24" s="92" t="e">
        <f>VLOOKUP(A24,Master!$B$14:$E$46,2)</f>
        <v>#N/A</v>
      </c>
      <c r="C24" s="92" t="e">
        <f>VLOOKUP(A24,Master!$B$14:$E$46,3)</f>
        <v>#N/A</v>
      </c>
      <c r="D24" s="93">
        <v>1</v>
      </c>
      <c r="E24" s="94"/>
      <c r="F24" s="95"/>
      <c r="G24" s="95"/>
      <c r="H24" s="95"/>
      <c r="I24" s="94"/>
      <c r="J24" s="94"/>
      <c r="K24" s="96"/>
    </row>
    <row r="25" spans="1:11" ht="300" customHeight="1">
      <c r="A25" s="293"/>
      <c r="B25" s="92"/>
      <c r="C25" s="92"/>
      <c r="D25" s="97">
        <v>2</v>
      </c>
      <c r="E25" s="94"/>
      <c r="F25" s="99"/>
      <c r="G25" s="99"/>
      <c r="H25" s="99"/>
      <c r="I25" s="94"/>
      <c r="J25" s="94"/>
      <c r="K25" s="119"/>
    </row>
    <row r="26" spans="1:11" ht="300" customHeight="1">
      <c r="A26" s="293"/>
      <c r="B26" s="92"/>
      <c r="C26" s="92"/>
      <c r="D26" s="97">
        <v>3</v>
      </c>
      <c r="E26" s="94"/>
      <c r="F26" s="99"/>
      <c r="G26" s="99"/>
      <c r="H26" s="99"/>
      <c r="I26" s="94"/>
      <c r="J26" s="94"/>
      <c r="K26" s="119"/>
    </row>
    <row r="27" spans="1:11" ht="300" customHeight="1">
      <c r="A27" s="293"/>
      <c r="B27" s="92"/>
      <c r="C27" s="92"/>
      <c r="D27" s="97">
        <v>4</v>
      </c>
      <c r="E27" s="184"/>
      <c r="F27" s="99"/>
      <c r="G27" s="99"/>
      <c r="H27" s="99"/>
      <c r="I27" s="184"/>
      <c r="J27" s="184"/>
      <c r="K27" s="119"/>
    </row>
    <row r="28" spans="1:11" ht="300" customHeight="1">
      <c r="A28" s="293"/>
      <c r="B28" s="92"/>
      <c r="C28" s="92"/>
      <c r="D28" s="102">
        <v>5</v>
      </c>
      <c r="E28" s="103"/>
      <c r="F28" s="104"/>
      <c r="G28" s="105"/>
      <c r="H28" s="106"/>
      <c r="I28" s="103"/>
      <c r="J28" s="103"/>
      <c r="K28" s="120"/>
    </row>
    <row r="29" spans="1:11" ht="34.5" customHeight="1">
      <c r="A29" s="108"/>
      <c r="B29" s="109"/>
      <c r="C29" s="109"/>
      <c r="D29" s="108"/>
      <c r="E29" s="110"/>
      <c r="F29" s="111"/>
      <c r="G29" s="111"/>
      <c r="H29" s="111"/>
      <c r="I29" s="109"/>
      <c r="J29" s="109"/>
      <c r="K29" s="112"/>
    </row>
    <row r="30" spans="1:11" s="113" customFormat="1" ht="34.5" customHeight="1">
      <c r="A30" s="108"/>
      <c r="B30" s="109"/>
      <c r="C30" s="109"/>
      <c r="D30" s="108"/>
      <c r="E30" s="110"/>
      <c r="F30" s="111"/>
      <c r="G30" s="111"/>
      <c r="H30" s="111"/>
      <c r="I30" s="109"/>
      <c r="J30" s="109"/>
      <c r="K30" s="112"/>
    </row>
    <row r="31" spans="1:11" s="64" customFormat="1" ht="122.25" customHeight="1">
      <c r="A31" s="114" t="s">
        <v>8</v>
      </c>
      <c r="B31" s="115" t="s">
        <v>55</v>
      </c>
      <c r="C31" s="115" t="s">
        <v>50</v>
      </c>
      <c r="D31" s="115" t="s">
        <v>56</v>
      </c>
      <c r="E31" s="115"/>
      <c r="F31" s="116" t="s">
        <v>52</v>
      </c>
      <c r="G31" s="116" t="s">
        <v>53</v>
      </c>
      <c r="H31" s="116" t="s">
        <v>54</v>
      </c>
      <c r="I31" s="115" t="s">
        <v>47</v>
      </c>
      <c r="J31" s="115"/>
      <c r="K31" s="117" t="s">
        <v>48</v>
      </c>
    </row>
    <row r="32" spans="1:11" ht="300" customHeight="1">
      <c r="A32" s="293"/>
      <c r="B32" s="118" t="e">
        <f>VLOOKUP(A32,Master!$B$14:$E$46,2)</f>
        <v>#N/A</v>
      </c>
      <c r="C32" s="118" t="e">
        <f>VLOOKUP(A32,Master!$B$14:$E$46,3)</f>
        <v>#N/A</v>
      </c>
      <c r="D32" s="93">
        <v>1</v>
      </c>
      <c r="E32" s="94"/>
      <c r="F32" s="95"/>
      <c r="G32" s="95"/>
      <c r="H32" s="95"/>
      <c r="I32" s="94"/>
      <c r="J32" s="94"/>
      <c r="K32" s="96"/>
    </row>
    <row r="33" spans="1:11" ht="300" customHeight="1">
      <c r="A33" s="293"/>
      <c r="B33" s="118"/>
      <c r="C33" s="118"/>
      <c r="D33" s="97">
        <v>2</v>
      </c>
      <c r="E33" s="94"/>
      <c r="F33" s="99"/>
      <c r="G33" s="99"/>
      <c r="H33" s="99"/>
      <c r="I33" s="94"/>
      <c r="J33" s="94"/>
      <c r="K33" s="119"/>
    </row>
    <row r="34" spans="1:11" ht="300" customHeight="1">
      <c r="A34" s="293"/>
      <c r="B34" s="118"/>
      <c r="C34" s="118"/>
      <c r="D34" s="97">
        <v>3</v>
      </c>
      <c r="E34" s="94"/>
      <c r="F34" s="99"/>
      <c r="G34" s="99"/>
      <c r="H34" s="99"/>
      <c r="I34" s="94"/>
      <c r="J34" s="94"/>
      <c r="K34" s="119"/>
    </row>
    <row r="35" spans="1:11" ht="300" customHeight="1">
      <c r="A35" s="293"/>
      <c r="B35" s="118"/>
      <c r="C35" s="118"/>
      <c r="D35" s="97">
        <v>4</v>
      </c>
      <c r="E35" s="184"/>
      <c r="F35" s="99"/>
      <c r="G35" s="99"/>
      <c r="H35" s="99"/>
      <c r="I35" s="184"/>
      <c r="J35" s="184"/>
      <c r="K35" s="119"/>
    </row>
    <row r="36" spans="1:11" ht="300" customHeight="1">
      <c r="A36" s="293"/>
      <c r="B36" s="118"/>
      <c r="C36" s="118"/>
      <c r="D36" s="102">
        <v>5</v>
      </c>
      <c r="E36" s="103"/>
      <c r="F36" s="104"/>
      <c r="G36" s="105"/>
      <c r="H36" s="106"/>
      <c r="I36" s="103"/>
      <c r="J36" s="103"/>
      <c r="K36" s="120"/>
    </row>
    <row r="37" spans="1:11" ht="34.5" customHeight="1">
      <c r="A37" s="108"/>
      <c r="B37" s="109"/>
      <c r="C37" s="109"/>
      <c r="D37" s="108"/>
      <c r="E37" s="110"/>
      <c r="F37" s="111"/>
      <c r="G37" s="111"/>
      <c r="H37" s="111"/>
      <c r="I37" s="109"/>
      <c r="J37" s="109"/>
      <c r="K37" s="112"/>
    </row>
    <row r="38" spans="1:11" ht="34.5" customHeight="1">
      <c r="A38" s="108"/>
      <c r="B38" s="109"/>
      <c r="C38" s="109"/>
      <c r="D38" s="108"/>
      <c r="E38" s="110"/>
      <c r="F38" s="111"/>
      <c r="G38" s="111"/>
      <c r="H38" s="111"/>
      <c r="I38" s="109"/>
      <c r="J38" s="109"/>
      <c r="K38" s="112"/>
    </row>
    <row r="39" spans="1:11" ht="24.75" customHeight="1">
      <c r="A39" s="108"/>
      <c r="B39" s="109"/>
      <c r="C39" s="109"/>
      <c r="D39" s="108"/>
      <c r="E39" s="110"/>
      <c r="F39" s="111"/>
      <c r="G39" s="111"/>
      <c r="H39" s="111"/>
      <c r="I39" s="109"/>
      <c r="J39" s="109"/>
      <c r="K39" s="112"/>
    </row>
    <row r="40" spans="1:11" s="64" customFormat="1" ht="121.5" customHeight="1">
      <c r="A40" s="88" t="s">
        <v>8</v>
      </c>
      <c r="B40" s="88" t="s">
        <v>57</v>
      </c>
      <c r="C40" s="88" t="s">
        <v>50</v>
      </c>
      <c r="D40" s="88" t="s">
        <v>58</v>
      </c>
      <c r="E40" s="88"/>
      <c r="F40" s="90" t="s">
        <v>52</v>
      </c>
      <c r="G40" s="90" t="s">
        <v>53</v>
      </c>
      <c r="H40" s="90" t="s">
        <v>54</v>
      </c>
      <c r="I40" s="88" t="s">
        <v>47</v>
      </c>
      <c r="J40" s="88"/>
      <c r="K40" s="90" t="s">
        <v>48</v>
      </c>
    </row>
    <row r="41" spans="1:11" ht="300" customHeight="1">
      <c r="A41" s="121"/>
      <c r="B41" s="122">
        <f>_xlfn.IFERROR(VLOOKUP(A41,Master!$B$14:$E$46,2),0)</f>
        <v>0</v>
      </c>
      <c r="C41" s="123">
        <f>_xlfn.IFERROR(VLOOKUP(A41,Master!$B$14:$E$46,3),0)</f>
        <v>0</v>
      </c>
      <c r="D41" s="93">
        <v>1</v>
      </c>
      <c r="E41" s="94"/>
      <c r="F41" s="125"/>
      <c r="G41" s="125"/>
      <c r="H41" s="125"/>
      <c r="I41" s="94"/>
      <c r="J41" s="94"/>
      <c r="K41" s="126"/>
    </row>
    <row r="42" spans="1:11" ht="300" customHeight="1">
      <c r="A42" s="121"/>
      <c r="B42" s="122"/>
      <c r="C42" s="123"/>
      <c r="D42" s="97">
        <v>2</v>
      </c>
      <c r="E42" s="94"/>
      <c r="F42" s="128"/>
      <c r="G42" s="128"/>
      <c r="H42" s="128"/>
      <c r="I42" s="94"/>
      <c r="J42" s="94"/>
      <c r="K42" s="129"/>
    </row>
    <row r="43" spans="1:11" ht="300" customHeight="1">
      <c r="A43" s="121"/>
      <c r="B43" s="122"/>
      <c r="C43" s="123"/>
      <c r="D43" s="97">
        <v>3</v>
      </c>
      <c r="E43" s="94"/>
      <c r="F43" s="128"/>
      <c r="G43" s="128"/>
      <c r="H43" s="128"/>
      <c r="I43" s="94"/>
      <c r="J43" s="94"/>
      <c r="K43" s="129"/>
    </row>
    <row r="44" spans="1:11" ht="300" customHeight="1">
      <c r="A44" s="121"/>
      <c r="B44" s="122"/>
      <c r="C44" s="123"/>
      <c r="D44" s="97">
        <v>4</v>
      </c>
      <c r="E44" s="184"/>
      <c r="F44" s="132"/>
      <c r="G44" s="132"/>
      <c r="H44" s="132"/>
      <c r="I44" s="184"/>
      <c r="J44" s="184"/>
      <c r="K44" s="133"/>
    </row>
    <row r="45" spans="1:11" ht="300" customHeight="1">
      <c r="A45" s="121"/>
      <c r="B45" s="122"/>
      <c r="C45" s="123"/>
      <c r="D45" s="102">
        <v>5</v>
      </c>
      <c r="E45" s="103"/>
      <c r="F45" s="134"/>
      <c r="G45" s="135"/>
      <c r="H45" s="136"/>
      <c r="I45" s="103"/>
      <c r="J45" s="103"/>
      <c r="K45" s="137"/>
    </row>
    <row r="46" spans="2:11" ht="15">
      <c r="B46" s="113"/>
      <c r="C46" s="113"/>
      <c r="D46" s="113"/>
      <c r="E46" s="113"/>
      <c r="F46" s="113"/>
      <c r="G46" s="113"/>
      <c r="H46" s="113"/>
      <c r="I46" s="113"/>
      <c r="J46" s="113"/>
      <c r="K46" s="10"/>
    </row>
    <row r="47" spans="2:11" ht="15">
      <c r="B47" s="113"/>
      <c r="C47" s="113"/>
      <c r="D47" s="113"/>
      <c r="E47" s="113"/>
      <c r="F47" s="113"/>
      <c r="G47" s="113"/>
      <c r="H47" s="113"/>
      <c r="I47" s="113"/>
      <c r="J47" s="113"/>
      <c r="K47" s="10"/>
    </row>
    <row r="48" spans="2:11" ht="10.5" customHeight="1">
      <c r="B48" s="138"/>
      <c r="C48" s="138"/>
      <c r="D48" s="138"/>
      <c r="E48" s="138"/>
      <c r="F48" s="138"/>
      <c r="G48" s="138"/>
      <c r="H48" s="138"/>
      <c r="I48" s="139"/>
      <c r="J48" s="139"/>
      <c r="K48" s="10"/>
    </row>
    <row r="49" spans="1:11" ht="72.75" customHeight="1">
      <c r="A49" s="140" t="s">
        <v>59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60" customHeight="1">
      <c r="A50" s="141" t="s">
        <v>60</v>
      </c>
      <c r="B50" s="142"/>
      <c r="C50" s="142"/>
      <c r="D50" s="142"/>
      <c r="E50" s="142"/>
      <c r="F50" s="142"/>
      <c r="G50" s="143" t="s">
        <v>61</v>
      </c>
      <c r="H50" s="143" t="s">
        <v>62</v>
      </c>
      <c r="I50" s="144" t="s">
        <v>63</v>
      </c>
      <c r="J50" s="144" t="s">
        <v>64</v>
      </c>
      <c r="K50" s="144" t="s">
        <v>65</v>
      </c>
    </row>
    <row r="51" spans="1:11" ht="99.75" customHeight="1">
      <c r="A51" s="145" t="s">
        <v>66</v>
      </c>
      <c r="B51" s="145"/>
      <c r="C51" s="145"/>
      <c r="D51" s="145"/>
      <c r="E51" s="145"/>
      <c r="F51" s="145"/>
      <c r="G51" s="146"/>
      <c r="H51" s="146"/>
      <c r="I51" s="147"/>
      <c r="J51" s="148"/>
      <c r="K51" s="147"/>
    </row>
    <row r="52" spans="1:11" ht="99.75" customHeight="1">
      <c r="A52" s="150" t="s">
        <v>67</v>
      </c>
      <c r="B52" s="150"/>
      <c r="C52" s="150"/>
      <c r="D52" s="150"/>
      <c r="E52" s="150"/>
      <c r="F52" s="150"/>
      <c r="G52" s="146"/>
      <c r="H52" s="146"/>
      <c r="I52" s="151"/>
      <c r="J52" s="152"/>
      <c r="K52" s="151"/>
    </row>
    <row r="53" spans="1:11" ht="99.75" customHeight="1">
      <c r="A53" s="150" t="s">
        <v>68</v>
      </c>
      <c r="B53" s="150"/>
      <c r="C53" s="150"/>
      <c r="D53" s="150"/>
      <c r="E53" s="150"/>
      <c r="F53" s="150"/>
      <c r="G53" s="146"/>
      <c r="H53" s="146"/>
      <c r="I53" s="151"/>
      <c r="J53" s="152"/>
      <c r="K53" s="151"/>
    </row>
    <row r="54" spans="1:11" ht="99.75" customHeight="1">
      <c r="A54" s="150" t="s">
        <v>69</v>
      </c>
      <c r="B54" s="150"/>
      <c r="C54" s="150"/>
      <c r="D54" s="150"/>
      <c r="E54" s="150"/>
      <c r="F54" s="150"/>
      <c r="G54" s="146"/>
      <c r="H54" s="146"/>
      <c r="I54" s="151"/>
      <c r="J54" s="152"/>
      <c r="K54" s="151"/>
    </row>
    <row r="55" spans="1:11" ht="99.75" customHeight="1">
      <c r="A55" s="153" t="s">
        <v>70</v>
      </c>
      <c r="B55" s="153"/>
      <c r="C55" s="153"/>
      <c r="D55" s="153"/>
      <c r="E55" s="153"/>
      <c r="F55" s="153"/>
      <c r="G55" s="146"/>
      <c r="H55" s="146"/>
      <c r="I55" s="151"/>
      <c r="J55" s="152"/>
      <c r="K55" s="151"/>
    </row>
    <row r="56" spans="1:11" ht="22.5" customHeight="1">
      <c r="A56" s="15"/>
      <c r="B56" s="15"/>
      <c r="C56" s="15"/>
      <c r="D56" s="15"/>
      <c r="E56" s="15"/>
      <c r="F56" s="15"/>
      <c r="K56" s="10"/>
    </row>
    <row r="57" spans="2:10" s="50" customFormat="1" ht="29.25" customHeight="1">
      <c r="B57" s="374"/>
      <c r="C57" s="374"/>
      <c r="D57" s="374"/>
      <c r="E57" s="374"/>
      <c r="F57" s="374"/>
      <c r="G57" s="374"/>
      <c r="H57" s="374"/>
      <c r="I57" s="374"/>
      <c r="J57" s="374"/>
    </row>
    <row r="58" spans="2:10" s="50" customFormat="1" ht="42" customHeight="1" hidden="1">
      <c r="B58" s="51"/>
      <c r="C58" s="51"/>
      <c r="D58" s="51"/>
      <c r="E58" s="51"/>
      <c r="F58" s="51"/>
      <c r="G58" s="51"/>
      <c r="H58" s="51"/>
      <c r="I58" s="51"/>
      <c r="J58" s="51"/>
    </row>
    <row r="59" spans="2:10" s="50" customFormat="1" ht="91.5" customHeight="1" hidden="1">
      <c r="B59" s="51"/>
      <c r="C59" s="51"/>
      <c r="D59" s="51"/>
      <c r="E59" s="51"/>
      <c r="F59" s="51"/>
      <c r="G59" s="51"/>
      <c r="H59" s="51"/>
      <c r="I59" s="51"/>
      <c r="J59" s="51"/>
    </row>
    <row r="60" spans="1:11" s="10" customFormat="1" ht="32.25" customHeight="1">
      <c r="A60" s="14"/>
      <c r="B60" s="41"/>
      <c r="C60" s="41"/>
      <c r="D60" s="41"/>
      <c r="E60" s="41"/>
      <c r="F60" s="41"/>
      <c r="G60" s="41"/>
      <c r="H60" s="41"/>
      <c r="I60" s="41"/>
      <c r="J60" s="41"/>
      <c r="K60" s="14"/>
    </row>
    <row r="61" spans="1:11" s="10" customFormat="1" ht="32.25" customHeight="1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14"/>
    </row>
    <row r="62" spans="1:11" s="10" customFormat="1" ht="17.25" customHeight="1">
      <c r="A62" s="14"/>
      <c r="B62" s="41"/>
      <c r="C62" s="41"/>
      <c r="D62" s="41"/>
      <c r="E62" s="41"/>
      <c r="F62" s="41"/>
      <c r="G62" s="41"/>
      <c r="H62" s="41"/>
      <c r="I62" s="41"/>
      <c r="J62" s="41"/>
      <c r="K62" s="14"/>
    </row>
    <row r="63" spans="1:11" s="10" customFormat="1" ht="44.25" customHeight="1">
      <c r="A63" s="14"/>
      <c r="B63" s="53" t="s">
        <v>28</v>
      </c>
      <c r="C63" s="312">
        <f>C4</f>
        <v>0</v>
      </c>
      <c r="D63" s="312"/>
      <c r="E63" s="312"/>
      <c r="F63" s="14"/>
      <c r="G63" s="41"/>
      <c r="H63" s="41"/>
      <c r="I63" s="41"/>
      <c r="J63" s="41"/>
      <c r="K63" s="14"/>
    </row>
    <row r="64" spans="1:11" s="10" customFormat="1" ht="44.25" customHeight="1">
      <c r="A64" s="14"/>
      <c r="B64" s="53" t="s">
        <v>1</v>
      </c>
      <c r="C64" s="313">
        <f aca="true" t="shared" si="0" ref="C64:C65">+C5</f>
        <v>0</v>
      </c>
      <c r="D64" s="313"/>
      <c r="E64" s="355"/>
      <c r="F64" s="41"/>
      <c r="G64" s="41"/>
      <c r="H64" s="41"/>
      <c r="I64" s="41"/>
      <c r="J64" s="41"/>
      <c r="K64" s="14"/>
    </row>
    <row r="65" spans="1:11" s="10" customFormat="1" ht="44.25" customHeight="1">
      <c r="A65" s="14"/>
      <c r="B65" s="53" t="s">
        <v>29</v>
      </c>
      <c r="C65" s="386">
        <f t="shared" si="0"/>
        <v>0</v>
      </c>
      <c r="D65" s="386"/>
      <c r="E65" s="355"/>
      <c r="F65" s="41"/>
      <c r="G65" s="41"/>
      <c r="H65" s="41"/>
      <c r="I65" s="41"/>
      <c r="J65" s="41"/>
      <c r="K65" s="14"/>
    </row>
    <row r="66" spans="1:11" s="10" customFormat="1" ht="44.25" customHeight="1">
      <c r="A66" s="14"/>
      <c r="B66" s="53" t="s">
        <v>0</v>
      </c>
      <c r="C66" s="313">
        <f aca="true" t="shared" si="1" ref="C66:C67">C7</f>
        <v>0</v>
      </c>
      <c r="D66" s="313"/>
      <c r="E66" s="355"/>
      <c r="F66" s="41"/>
      <c r="G66" s="41"/>
      <c r="H66" s="41"/>
      <c r="I66" s="41"/>
      <c r="J66" s="41"/>
      <c r="K66" s="14"/>
    </row>
    <row r="67" spans="1:11" s="10" customFormat="1" ht="44.25" customHeight="1">
      <c r="A67" s="14"/>
      <c r="B67" s="53" t="s">
        <v>2</v>
      </c>
      <c r="C67" s="313">
        <f t="shared" si="1"/>
        <v>0</v>
      </c>
      <c r="D67" s="313"/>
      <c r="E67" s="356"/>
      <c r="F67" s="41"/>
      <c r="G67" s="41"/>
      <c r="H67" s="41"/>
      <c r="I67" s="41"/>
      <c r="J67" s="41"/>
      <c r="K67" s="14"/>
    </row>
    <row r="68" spans="1:11" s="10" customFormat="1" ht="32.25" customHeight="1">
      <c r="A68" s="14"/>
      <c r="B68" s="41"/>
      <c r="C68" s="41"/>
      <c r="D68" s="41"/>
      <c r="E68" s="41"/>
      <c r="F68" s="41"/>
      <c r="G68" s="41"/>
      <c r="H68" s="41"/>
      <c r="I68" s="41"/>
      <c r="J68" s="41"/>
      <c r="K68" s="14"/>
    </row>
    <row r="69" spans="1:11" s="10" customFormat="1" ht="32.25" customHeight="1">
      <c r="A69" s="14"/>
      <c r="B69" s="67" t="s">
        <v>71</v>
      </c>
      <c r="C69" s="41"/>
      <c r="D69" s="41"/>
      <c r="E69" s="41"/>
      <c r="F69" s="41"/>
      <c r="G69" s="41"/>
      <c r="H69" s="41"/>
      <c r="I69" s="41"/>
      <c r="J69" s="41"/>
      <c r="K69" s="14"/>
    </row>
    <row r="70" spans="1:11" ht="45.75" customHeight="1">
      <c r="A70" s="15"/>
      <c r="B70" s="41"/>
      <c r="C70" s="15"/>
      <c r="D70" s="15"/>
      <c r="E70" s="15"/>
      <c r="F70" s="15"/>
      <c r="G70" s="15"/>
      <c r="H70" s="15"/>
      <c r="I70" s="15"/>
      <c r="J70" s="15"/>
      <c r="K70" s="14"/>
    </row>
    <row r="71" spans="1:11" ht="58.5" customHeight="1">
      <c r="A71" s="33" t="s">
        <v>72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0" customFormat="1" ht="29.2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</row>
    <row r="73" spans="1:11" ht="24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s="162" customFormat="1" ht="189.75" customHeight="1">
      <c r="A74" s="161" t="e">
        <f>+B24</f>
        <v>#N/A</v>
      </c>
      <c r="B74" s="161"/>
      <c r="C74" s="90" t="s">
        <v>73</v>
      </c>
      <c r="D74" s="90"/>
      <c r="E74" s="90"/>
      <c r="F74" s="90"/>
      <c r="G74" s="90"/>
      <c r="H74" s="90"/>
      <c r="I74" s="90"/>
      <c r="J74" s="90" t="s">
        <v>74</v>
      </c>
      <c r="K74" s="90" t="s">
        <v>75</v>
      </c>
    </row>
    <row r="75" spans="1:11" ht="300" customHeight="1">
      <c r="A75" s="163">
        <v>1</v>
      </c>
      <c r="B75" s="164">
        <f aca="true" t="shared" si="2" ref="B75:B79">+E24</f>
        <v>0</v>
      </c>
      <c r="C75" s="94"/>
      <c r="D75" s="94"/>
      <c r="E75" s="94"/>
      <c r="F75" s="94"/>
      <c r="G75" s="94"/>
      <c r="H75" s="94"/>
      <c r="I75" s="94"/>
      <c r="J75" s="166">
        <f aca="true" t="shared" si="3" ref="J75:J79">IF(F24="x","Essencial",IF(G24="x","Intermediária",IF(H24="x","Básica","Nulo")))</f>
        <v>0</v>
      </c>
      <c r="K75" s="167"/>
    </row>
    <row r="76" spans="1:11" ht="300" customHeight="1">
      <c r="A76" s="168">
        <v>2</v>
      </c>
      <c r="B76" s="169">
        <f t="shared" si="2"/>
        <v>0</v>
      </c>
      <c r="C76" s="98"/>
      <c r="D76" s="98"/>
      <c r="E76" s="98"/>
      <c r="F76" s="98"/>
      <c r="G76" s="98"/>
      <c r="H76" s="98"/>
      <c r="I76" s="98"/>
      <c r="J76" s="166">
        <f t="shared" si="3"/>
        <v>0</v>
      </c>
      <c r="K76" s="129"/>
    </row>
    <row r="77" spans="1:11" ht="300" customHeight="1">
      <c r="A77" s="168">
        <v>3</v>
      </c>
      <c r="B77" s="169">
        <f t="shared" si="2"/>
        <v>0</v>
      </c>
      <c r="C77" s="94"/>
      <c r="D77" s="94"/>
      <c r="E77" s="94"/>
      <c r="F77" s="94"/>
      <c r="G77" s="94"/>
      <c r="H77" s="94"/>
      <c r="I77" s="94"/>
      <c r="J77" s="166">
        <f t="shared" si="3"/>
        <v>0</v>
      </c>
      <c r="K77" s="129"/>
    </row>
    <row r="78" spans="1:11" ht="300" customHeight="1">
      <c r="A78" s="168">
        <v>4</v>
      </c>
      <c r="B78" s="169">
        <f t="shared" si="2"/>
        <v>0</v>
      </c>
      <c r="C78" s="98"/>
      <c r="D78" s="98"/>
      <c r="E78" s="98"/>
      <c r="F78" s="98"/>
      <c r="G78" s="98"/>
      <c r="H78" s="98"/>
      <c r="I78" s="98"/>
      <c r="J78" s="166">
        <f t="shared" si="3"/>
        <v>0</v>
      </c>
      <c r="K78" s="133"/>
    </row>
    <row r="79" spans="1:11" ht="300" customHeight="1">
      <c r="A79" s="170">
        <v>5</v>
      </c>
      <c r="B79" s="171">
        <f t="shared" si="2"/>
        <v>0</v>
      </c>
      <c r="C79" s="188"/>
      <c r="D79" s="188"/>
      <c r="E79" s="188"/>
      <c r="F79" s="188"/>
      <c r="G79" s="188"/>
      <c r="H79" s="188"/>
      <c r="I79" s="188"/>
      <c r="J79" s="172">
        <f t="shared" si="3"/>
        <v>0</v>
      </c>
      <c r="K79" s="173"/>
    </row>
    <row r="80" spans="1:11" s="10" customFormat="1" ht="70.5" customHeight="1">
      <c r="A80" s="174"/>
      <c r="B80" s="175"/>
      <c r="C80" s="176"/>
      <c r="D80" s="176"/>
      <c r="E80" s="176"/>
      <c r="F80" s="176"/>
      <c r="G80" s="176"/>
      <c r="H80" s="176"/>
      <c r="I80" s="176"/>
      <c r="J80" s="177"/>
      <c r="K80" s="178"/>
    </row>
    <row r="81" spans="1:11" ht="41.25" customHeight="1">
      <c r="A81" s="108"/>
      <c r="B81" s="110"/>
      <c r="C81" s="179"/>
      <c r="D81" s="179"/>
      <c r="E81" s="179"/>
      <c r="F81" s="179"/>
      <c r="G81" s="179"/>
      <c r="H81" s="179"/>
      <c r="I81" s="179"/>
      <c r="J81" s="111"/>
      <c r="K81" s="180"/>
    </row>
    <row r="82" spans="1:11" s="181" customFormat="1" ht="188.25" customHeight="1">
      <c r="A82" s="161" t="e">
        <f>+B32</f>
        <v>#N/A</v>
      </c>
      <c r="B82" s="161"/>
      <c r="C82" s="90" t="s">
        <v>76</v>
      </c>
      <c r="D82" s="90"/>
      <c r="E82" s="90"/>
      <c r="F82" s="90"/>
      <c r="G82" s="90"/>
      <c r="H82" s="90"/>
      <c r="I82" s="90"/>
      <c r="J82" s="90" t="s">
        <v>74</v>
      </c>
      <c r="K82" s="90" t="s">
        <v>75</v>
      </c>
    </row>
    <row r="83" spans="1:11" ht="300" customHeight="1">
      <c r="A83" s="182">
        <v>1</v>
      </c>
      <c r="B83" s="183">
        <f aca="true" t="shared" si="4" ref="B83:B87">+E32</f>
        <v>0</v>
      </c>
      <c r="C83" s="184"/>
      <c r="D83" s="184"/>
      <c r="E83" s="184"/>
      <c r="F83" s="184"/>
      <c r="G83" s="184"/>
      <c r="H83" s="184"/>
      <c r="I83" s="184"/>
      <c r="J83" s="185">
        <f aca="true" t="shared" si="5" ref="J83:J87">IF(F32="x","Essencial",IF(G32="x","Intermediária",IF(H32="x","Básica","Nulo")))</f>
        <v>0</v>
      </c>
      <c r="K83" s="133"/>
    </row>
    <row r="84" spans="1:11" ht="300" customHeight="1">
      <c r="A84" s="168">
        <v>2</v>
      </c>
      <c r="B84" s="169">
        <f t="shared" si="4"/>
        <v>0</v>
      </c>
      <c r="C84" s="98"/>
      <c r="D84" s="98"/>
      <c r="E84" s="98"/>
      <c r="F84" s="98"/>
      <c r="G84" s="98"/>
      <c r="H84" s="98"/>
      <c r="I84" s="98"/>
      <c r="J84" s="166">
        <f t="shared" si="5"/>
        <v>0</v>
      </c>
      <c r="K84" s="119"/>
    </row>
    <row r="85" spans="1:11" ht="300" customHeight="1">
      <c r="A85" s="168">
        <v>3</v>
      </c>
      <c r="B85" s="169">
        <f t="shared" si="4"/>
        <v>0</v>
      </c>
      <c r="C85" s="98"/>
      <c r="D85" s="98"/>
      <c r="E85" s="98"/>
      <c r="F85" s="98"/>
      <c r="G85" s="98"/>
      <c r="H85" s="98"/>
      <c r="I85" s="98"/>
      <c r="J85" s="166">
        <f t="shared" si="5"/>
        <v>0</v>
      </c>
      <c r="K85" s="119"/>
    </row>
    <row r="86" spans="1:11" ht="300" customHeight="1">
      <c r="A86" s="168">
        <v>4</v>
      </c>
      <c r="B86" s="164">
        <f t="shared" si="4"/>
        <v>0</v>
      </c>
      <c r="C86" s="94"/>
      <c r="D86" s="94"/>
      <c r="E86" s="94"/>
      <c r="F86" s="94"/>
      <c r="G86" s="94"/>
      <c r="H86" s="94"/>
      <c r="I86" s="94"/>
      <c r="J86" s="186">
        <f t="shared" si="5"/>
        <v>0</v>
      </c>
      <c r="K86" s="187"/>
    </row>
    <row r="87" spans="1:11" ht="300" customHeight="1">
      <c r="A87" s="170">
        <v>5</v>
      </c>
      <c r="B87" s="171">
        <f t="shared" si="4"/>
        <v>0</v>
      </c>
      <c r="C87" s="103"/>
      <c r="D87" s="103"/>
      <c r="E87" s="103"/>
      <c r="F87" s="103"/>
      <c r="G87" s="103"/>
      <c r="H87" s="103"/>
      <c r="I87" s="103"/>
      <c r="J87" s="172">
        <f t="shared" si="5"/>
        <v>0</v>
      </c>
      <c r="K87" s="173"/>
    </row>
    <row r="88" spans="1:11" s="10" customFormat="1" ht="57.75" customHeight="1">
      <c r="A88" s="174"/>
      <c r="B88" s="175"/>
      <c r="C88" s="375"/>
      <c r="D88" s="375"/>
      <c r="E88" s="375"/>
      <c r="F88" s="375"/>
      <c r="G88" s="375"/>
      <c r="H88" s="375"/>
      <c r="I88" s="375"/>
      <c r="J88" s="177"/>
      <c r="K88" s="315"/>
    </row>
    <row r="89" spans="1:11" ht="33" customHeight="1">
      <c r="A89" s="108"/>
      <c r="B89" s="110"/>
      <c r="C89" s="179"/>
      <c r="D89" s="179"/>
      <c r="E89" s="179"/>
      <c r="F89" s="179"/>
      <c r="G89" s="179"/>
      <c r="H89" s="179"/>
      <c r="I89" s="179"/>
      <c r="J89" s="111"/>
      <c r="K89" s="180"/>
    </row>
    <row r="90" spans="1:11" ht="189.75" customHeight="1">
      <c r="A90" s="161">
        <f>+B41</f>
        <v>0</v>
      </c>
      <c r="B90" s="161"/>
      <c r="C90" s="317" t="s">
        <v>76</v>
      </c>
      <c r="D90" s="317"/>
      <c r="E90" s="317"/>
      <c r="F90" s="317"/>
      <c r="G90" s="317"/>
      <c r="H90" s="317"/>
      <c r="I90" s="317"/>
      <c r="J90" s="317" t="s">
        <v>74</v>
      </c>
      <c r="K90" s="317" t="s">
        <v>75</v>
      </c>
    </row>
    <row r="91" spans="1:11" ht="300" customHeight="1">
      <c r="A91" s="163">
        <v>1</v>
      </c>
      <c r="B91" s="164">
        <f aca="true" t="shared" si="6" ref="B91:B95">+E41</f>
        <v>0</v>
      </c>
      <c r="C91" s="94"/>
      <c r="D91" s="94"/>
      <c r="E91" s="94"/>
      <c r="F91" s="94"/>
      <c r="G91" s="94"/>
      <c r="H91" s="94"/>
      <c r="I91" s="94"/>
      <c r="J91" s="166">
        <f aca="true" t="shared" si="7" ref="J91:J95">IF(F41="x","Essencial",IF(G41="x","Intermediária",IF(H41="x","Básica","Nulo")))</f>
        <v>0</v>
      </c>
      <c r="K91" s="129"/>
    </row>
    <row r="92" spans="1:11" ht="300" customHeight="1">
      <c r="A92" s="168">
        <v>2</v>
      </c>
      <c r="B92" s="169">
        <f t="shared" si="6"/>
        <v>0</v>
      </c>
      <c r="C92" s="98"/>
      <c r="D92" s="98"/>
      <c r="E92" s="98"/>
      <c r="F92" s="98"/>
      <c r="G92" s="98"/>
      <c r="H92" s="98"/>
      <c r="I92" s="98"/>
      <c r="J92" s="166">
        <f t="shared" si="7"/>
        <v>0</v>
      </c>
      <c r="K92" s="129"/>
    </row>
    <row r="93" spans="1:11" ht="300" customHeight="1">
      <c r="A93" s="168">
        <v>3</v>
      </c>
      <c r="B93" s="169">
        <f t="shared" si="6"/>
        <v>0</v>
      </c>
      <c r="C93" s="94"/>
      <c r="D93" s="94"/>
      <c r="E93" s="94"/>
      <c r="F93" s="94"/>
      <c r="G93" s="94"/>
      <c r="H93" s="94"/>
      <c r="I93" s="94"/>
      <c r="J93" s="166">
        <f t="shared" si="7"/>
        <v>0</v>
      </c>
      <c r="K93" s="129"/>
    </row>
    <row r="94" spans="1:11" ht="300" customHeight="1">
      <c r="A94" s="168">
        <v>4</v>
      </c>
      <c r="B94" s="169">
        <f t="shared" si="6"/>
        <v>0</v>
      </c>
      <c r="C94" s="98"/>
      <c r="D94" s="98"/>
      <c r="E94" s="98"/>
      <c r="F94" s="98"/>
      <c r="G94" s="98"/>
      <c r="H94" s="98"/>
      <c r="I94" s="98"/>
      <c r="J94" s="166">
        <f t="shared" si="7"/>
        <v>0</v>
      </c>
      <c r="K94" s="133"/>
    </row>
    <row r="95" spans="1:11" ht="300" customHeight="1">
      <c r="A95" s="170">
        <v>5</v>
      </c>
      <c r="B95" s="171">
        <f t="shared" si="6"/>
        <v>0</v>
      </c>
      <c r="C95" s="188"/>
      <c r="D95" s="188"/>
      <c r="E95" s="188"/>
      <c r="F95" s="188"/>
      <c r="G95" s="188"/>
      <c r="H95" s="188"/>
      <c r="I95" s="188"/>
      <c r="J95" s="172">
        <f t="shared" si="7"/>
        <v>0</v>
      </c>
      <c r="K95" s="173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2" ht="58.5" customHeight="1">
      <c r="A98" s="189" t="s">
        <v>77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90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34.5" customHeight="1">
      <c r="A100" s="15"/>
      <c r="B100" s="53" t="s">
        <v>28</v>
      </c>
      <c r="C100" s="318">
        <f>C4</f>
        <v>0</v>
      </c>
      <c r="D100" s="319"/>
      <c r="E100" s="193"/>
      <c r="F100" s="15"/>
      <c r="G100" s="15"/>
      <c r="H100" s="15"/>
      <c r="I100" s="15"/>
      <c r="J100" s="15"/>
      <c r="K100" s="15"/>
    </row>
    <row r="101" spans="1:11" ht="34.5" customHeight="1">
      <c r="A101" s="15"/>
      <c r="B101" s="53" t="s">
        <v>1</v>
      </c>
      <c r="C101" s="313">
        <f aca="true" t="shared" si="8" ref="C101:C102">+C5</f>
        <v>0</v>
      </c>
      <c r="D101" s="313"/>
      <c r="E101" s="157"/>
      <c r="F101" s="15"/>
      <c r="G101" s="15"/>
      <c r="H101" s="15"/>
      <c r="I101" s="15"/>
      <c r="J101" s="15"/>
      <c r="K101" s="15"/>
    </row>
    <row r="102" spans="1:11" ht="34.5" customHeight="1">
      <c r="A102" s="15"/>
      <c r="B102" s="53" t="s">
        <v>29</v>
      </c>
      <c r="C102" s="386">
        <f t="shared" si="8"/>
        <v>0</v>
      </c>
      <c r="D102" s="386"/>
      <c r="E102" s="157"/>
      <c r="F102" s="15"/>
      <c r="G102" s="15"/>
      <c r="H102" s="15"/>
      <c r="I102" s="15"/>
      <c r="J102" s="15"/>
      <c r="K102" s="15"/>
    </row>
    <row r="103" spans="1:11" ht="34.5" customHeight="1">
      <c r="A103" s="15"/>
      <c r="B103" s="53" t="s">
        <v>0</v>
      </c>
      <c r="C103" s="313">
        <f aca="true" t="shared" si="9" ref="C103:C104">C66</f>
        <v>0</v>
      </c>
      <c r="D103" s="313"/>
      <c r="E103" s="157"/>
      <c r="F103" s="15"/>
      <c r="G103" s="15"/>
      <c r="H103" s="15"/>
      <c r="I103" s="15"/>
      <c r="J103" s="15"/>
      <c r="K103" s="15"/>
    </row>
    <row r="104" spans="1:11" ht="34.5" customHeight="1">
      <c r="A104" s="15"/>
      <c r="B104" s="53" t="s">
        <v>2</v>
      </c>
      <c r="C104" s="313">
        <f t="shared" si="9"/>
        <v>0</v>
      </c>
      <c r="D104" s="313"/>
      <c r="E104" s="159"/>
      <c r="F104" s="15"/>
      <c r="G104" s="15"/>
      <c r="H104" s="15"/>
      <c r="I104" s="15"/>
      <c r="J104" s="15"/>
      <c r="K104" s="15"/>
    </row>
    <row r="105" spans="1:11" ht="27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197" customFormat="1" ht="49.5" customHeight="1">
      <c r="A106" s="194"/>
      <c r="B106" s="195" t="s">
        <v>78</v>
      </c>
      <c r="C106" s="195"/>
      <c r="D106" s="196"/>
      <c r="E106" s="194"/>
      <c r="F106" s="194"/>
      <c r="G106" s="196"/>
      <c r="H106" s="194"/>
      <c r="I106" s="194"/>
      <c r="J106" s="194"/>
      <c r="K106" s="194"/>
    </row>
    <row r="107" spans="1:11" s="197" customFormat="1" ht="49.5" customHeight="1">
      <c r="A107" s="194"/>
      <c r="B107" s="198" t="s">
        <v>79</v>
      </c>
      <c r="C107" s="198" t="s">
        <v>17</v>
      </c>
      <c r="D107" s="196"/>
      <c r="E107" s="194"/>
      <c r="F107" s="194"/>
      <c r="G107" s="196"/>
      <c r="H107" s="195" t="s">
        <v>80</v>
      </c>
      <c r="I107" s="195"/>
      <c r="J107" s="195"/>
      <c r="K107" s="194"/>
    </row>
    <row r="108" spans="1:11" s="197" customFormat="1" ht="39.75" customHeight="1">
      <c r="A108" s="194"/>
      <c r="B108" s="199" t="s">
        <v>81</v>
      </c>
      <c r="C108" s="200" t="s">
        <v>82</v>
      </c>
      <c r="D108" s="201"/>
      <c r="E108" s="202" t="s">
        <v>83</v>
      </c>
      <c r="F108" s="202"/>
      <c r="G108" s="203"/>
      <c r="H108" s="204" t="s">
        <v>84</v>
      </c>
      <c r="I108" s="204"/>
      <c r="J108" s="204" t="s">
        <v>36</v>
      </c>
      <c r="K108" s="194"/>
    </row>
    <row r="109" spans="1:11" s="197" customFormat="1" ht="39.75" customHeight="1">
      <c r="A109" s="194"/>
      <c r="B109" s="199" t="s">
        <v>85</v>
      </c>
      <c r="C109" s="200" t="s">
        <v>86</v>
      </c>
      <c r="D109" s="201"/>
      <c r="E109" s="202"/>
      <c r="F109" s="202"/>
      <c r="G109" s="203"/>
      <c r="H109" s="205" t="s">
        <v>87</v>
      </c>
      <c r="I109" s="205"/>
      <c r="J109" s="205">
        <v>3</v>
      </c>
      <c r="K109" s="194"/>
    </row>
    <row r="110" spans="1:11" s="197" customFormat="1" ht="39.75" customHeight="1">
      <c r="A110" s="194"/>
      <c r="B110" s="199" t="s">
        <v>88</v>
      </c>
      <c r="C110" s="200" t="s">
        <v>89</v>
      </c>
      <c r="D110" s="201"/>
      <c r="E110" s="202"/>
      <c r="F110" s="202"/>
      <c r="G110" s="203"/>
      <c r="H110" s="205" t="s">
        <v>90</v>
      </c>
      <c r="I110" s="205"/>
      <c r="J110" s="205">
        <v>2</v>
      </c>
      <c r="K110" s="194"/>
    </row>
    <row r="111" spans="1:11" s="197" customFormat="1" ht="39.75" customHeight="1">
      <c r="A111" s="194"/>
      <c r="B111" s="199" t="s">
        <v>91</v>
      </c>
      <c r="C111" s="200" t="s">
        <v>92</v>
      </c>
      <c r="D111" s="201"/>
      <c r="E111" s="194"/>
      <c r="F111" s="194"/>
      <c r="G111" s="203"/>
      <c r="H111" s="205" t="s">
        <v>93</v>
      </c>
      <c r="I111" s="205"/>
      <c r="J111" s="205">
        <v>1</v>
      </c>
      <c r="K111" s="194"/>
    </row>
    <row r="112" spans="1:11" s="197" customFormat="1" ht="21" customHeight="1">
      <c r="A112" s="194"/>
      <c r="B112" s="194"/>
      <c r="C112" s="194"/>
      <c r="D112" s="194"/>
      <c r="E112" s="203"/>
      <c r="F112" s="203"/>
      <c r="G112" s="194"/>
      <c r="H112" s="194"/>
      <c r="I112" s="206"/>
      <c r="J112" s="206"/>
      <c r="K112" s="194"/>
    </row>
    <row r="113" spans="1:11" ht="129" customHeight="1">
      <c r="A113" s="15"/>
      <c r="B113" s="207" t="s">
        <v>94</v>
      </c>
      <c r="C113" s="89" t="s">
        <v>95</v>
      </c>
      <c r="D113" s="89" t="s">
        <v>96</v>
      </c>
      <c r="E113" s="89"/>
      <c r="F113" s="89" t="s">
        <v>84</v>
      </c>
      <c r="G113" s="89" t="s">
        <v>97</v>
      </c>
      <c r="H113" s="89" t="s">
        <v>98</v>
      </c>
      <c r="I113" s="89"/>
      <c r="J113" s="89" t="s">
        <v>99</v>
      </c>
      <c r="K113" s="89" t="s">
        <v>36</v>
      </c>
    </row>
    <row r="114" spans="1:11" ht="189.75" customHeight="1">
      <c r="A114" s="15"/>
      <c r="B114" s="320" t="e">
        <f>+B24</f>
        <v>#N/A</v>
      </c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349.5" customHeight="1">
      <c r="A115" s="15"/>
      <c r="B115" s="209" t="s">
        <v>100</v>
      </c>
      <c r="C115" s="210">
        <f aca="true" t="shared" si="10" ref="C115:C119">+B75</f>
        <v>0</v>
      </c>
      <c r="D115" s="321"/>
      <c r="E115" s="321"/>
      <c r="F115" s="186">
        <f aca="true" t="shared" si="11" ref="F115:F119">+J75</f>
        <v>0</v>
      </c>
      <c r="G115" s="322"/>
      <c r="H115" s="94"/>
      <c r="I115" s="94"/>
      <c r="J115" s="213">
        <f aca="true" t="shared" si="12" ref="J115:J119">IF(G115="x",0,IF(F115="Essencial",D115*$J$109,IF(F115="Intermediária",D115*$J$110,IF(F115="Básica",D115*$J$111,0))))</f>
        <v>0</v>
      </c>
      <c r="K115" s="214">
        <f aca="true" t="shared" si="13" ref="K115:K119">IF(G115="x",0,IF(F115="Essencial",3,IF(F115="Intermediária",2,IF(F115="Básica",1,0))))</f>
        <v>0</v>
      </c>
    </row>
    <row r="116" spans="1:11" ht="349.5" customHeight="1">
      <c r="A116" s="15" t="e">
        <f>IF(B116&gt;0,1,0)</f>
        <v>#N/A</v>
      </c>
      <c r="B116" s="323" t="e">
        <f>VLOOKUP(A24,Master!$B$49:$I$73,8)</f>
        <v>#N/A</v>
      </c>
      <c r="C116" s="216">
        <f t="shared" si="10"/>
        <v>0</v>
      </c>
      <c r="D116" s="324"/>
      <c r="E116" s="324"/>
      <c r="F116" s="166">
        <f t="shared" si="11"/>
        <v>0</v>
      </c>
      <c r="G116" s="325"/>
      <c r="H116" s="94"/>
      <c r="I116" s="94"/>
      <c r="J116" s="213">
        <f t="shared" si="12"/>
        <v>0</v>
      </c>
      <c r="K116" s="219">
        <f t="shared" si="13"/>
        <v>0</v>
      </c>
    </row>
    <row r="117" spans="1:11" ht="349.5" customHeight="1">
      <c r="A117" s="15"/>
      <c r="B117" s="323"/>
      <c r="C117" s="216">
        <f t="shared" si="10"/>
        <v>0</v>
      </c>
      <c r="D117" s="324"/>
      <c r="E117" s="324"/>
      <c r="F117" s="166">
        <f t="shared" si="11"/>
        <v>0</v>
      </c>
      <c r="G117" s="325"/>
      <c r="H117" s="94"/>
      <c r="I117" s="94"/>
      <c r="J117" s="213">
        <f t="shared" si="12"/>
        <v>0</v>
      </c>
      <c r="K117" s="219">
        <f t="shared" si="13"/>
        <v>0</v>
      </c>
    </row>
    <row r="118" spans="1:11" ht="349.5" customHeight="1">
      <c r="A118" s="15"/>
      <c r="B118" s="323"/>
      <c r="C118" s="216">
        <f t="shared" si="10"/>
        <v>0</v>
      </c>
      <c r="D118" s="324"/>
      <c r="E118" s="324"/>
      <c r="F118" s="166">
        <f t="shared" si="11"/>
        <v>0</v>
      </c>
      <c r="G118" s="325"/>
      <c r="H118" s="184"/>
      <c r="I118" s="184"/>
      <c r="J118" s="379">
        <f t="shared" si="12"/>
        <v>0</v>
      </c>
      <c r="K118" s="219">
        <f t="shared" si="13"/>
        <v>0</v>
      </c>
    </row>
    <row r="119" spans="1:11" ht="349.5" customHeight="1">
      <c r="A119" s="15"/>
      <c r="B119" s="323"/>
      <c r="C119" s="220">
        <f t="shared" si="10"/>
        <v>0</v>
      </c>
      <c r="D119" s="326"/>
      <c r="E119" s="326"/>
      <c r="F119" s="172">
        <f t="shared" si="11"/>
        <v>0</v>
      </c>
      <c r="G119" s="380"/>
      <c r="H119" s="103"/>
      <c r="I119" s="103"/>
      <c r="J119" s="328">
        <f t="shared" si="12"/>
        <v>0</v>
      </c>
      <c r="K119" s="382">
        <f t="shared" si="13"/>
        <v>0</v>
      </c>
    </row>
    <row r="120" spans="1:11" ht="45.75" customHeight="1">
      <c r="A120" s="40"/>
      <c r="B120" s="224"/>
      <c r="C120" s="225"/>
      <c r="D120" s="226"/>
      <c r="E120" s="226"/>
      <c r="F120" s="227"/>
      <c r="G120" s="226"/>
      <c r="H120" s="228"/>
      <c r="I120" s="228"/>
      <c r="J120" s="229"/>
      <c r="K120" s="108"/>
    </row>
    <row r="121" spans="1:11" ht="34.5">
      <c r="A121" s="15"/>
      <c r="B121" s="230"/>
      <c r="C121" s="231"/>
      <c r="D121" s="226"/>
      <c r="E121" s="226"/>
      <c r="F121" s="232"/>
      <c r="G121" s="226"/>
      <c r="H121" s="233"/>
      <c r="I121" s="226"/>
      <c r="J121" s="234"/>
      <c r="K121" s="41"/>
    </row>
    <row r="122" spans="1:11" s="236" customFormat="1" ht="136.5" customHeight="1">
      <c r="A122" s="235"/>
      <c r="B122" s="207" t="s">
        <v>94</v>
      </c>
      <c r="C122" s="89" t="s">
        <v>95</v>
      </c>
      <c r="D122" s="383" t="s">
        <v>96</v>
      </c>
      <c r="E122" s="383"/>
      <c r="F122" s="89" t="s">
        <v>84</v>
      </c>
      <c r="G122" s="383" t="s">
        <v>97</v>
      </c>
      <c r="H122" s="383" t="s">
        <v>98</v>
      </c>
      <c r="I122" s="383"/>
      <c r="J122" s="89" t="s">
        <v>99</v>
      </c>
      <c r="K122" s="89" t="s">
        <v>36</v>
      </c>
    </row>
    <row r="123" spans="1:11" ht="189.75" customHeight="1">
      <c r="A123" s="15"/>
      <c r="B123" s="320" t="e">
        <f>+B32</f>
        <v>#N/A</v>
      </c>
      <c r="C123" s="89"/>
      <c r="D123" s="383"/>
      <c r="E123" s="383"/>
      <c r="F123" s="89"/>
      <c r="G123" s="383"/>
      <c r="H123" s="383"/>
      <c r="I123" s="383"/>
      <c r="J123" s="89"/>
      <c r="K123" s="89"/>
    </row>
    <row r="124" spans="1:11" ht="349.5" customHeight="1">
      <c r="A124" s="15"/>
      <c r="B124" s="209" t="s">
        <v>102</v>
      </c>
      <c r="C124" s="210">
        <f aca="true" t="shared" si="14" ref="C124:C128">+B83</f>
        <v>0</v>
      </c>
      <c r="D124" s="321"/>
      <c r="E124" s="321"/>
      <c r="F124" s="186">
        <f aca="true" t="shared" si="15" ref="F124:F128">+J83</f>
        <v>0</v>
      </c>
      <c r="G124" s="322"/>
      <c r="H124" s="94"/>
      <c r="I124" s="94"/>
      <c r="J124" s="213">
        <f aca="true" t="shared" si="16" ref="J124:J128">IF(G124="x",0,IF(F124="Essencial",D124*$J$109,IF(F124="Intermediária",D124*$J$110,IF(F124="Básica",D124*$J$111,0))))</f>
        <v>0</v>
      </c>
      <c r="K124" s="214">
        <f aca="true" t="shared" si="17" ref="K124:K128">IF(G124="x",0,IF(F124="Essencial",3,IF(F124="Intermediária",2,IF(F124="Básica",1,0))))</f>
        <v>0</v>
      </c>
    </row>
    <row r="125" spans="1:11" ht="349.5" customHeight="1">
      <c r="A125" s="15" t="e">
        <f>IF(B125&gt;0,1,0)</f>
        <v>#N/A</v>
      </c>
      <c r="B125" s="323" t="e">
        <f>VLOOKUP(A32,Master!$B$49:$I$73,8)</f>
        <v>#N/A</v>
      </c>
      <c r="C125" s="216">
        <f t="shared" si="14"/>
        <v>0</v>
      </c>
      <c r="D125" s="324"/>
      <c r="E125" s="324"/>
      <c r="F125" s="166">
        <f t="shared" si="15"/>
        <v>0</v>
      </c>
      <c r="G125" s="325"/>
      <c r="H125" s="94"/>
      <c r="I125" s="94"/>
      <c r="J125" s="213">
        <f t="shared" si="16"/>
        <v>0</v>
      </c>
      <c r="K125" s="219">
        <f t="shared" si="17"/>
        <v>0</v>
      </c>
    </row>
    <row r="126" spans="1:11" ht="349.5" customHeight="1">
      <c r="A126" s="15"/>
      <c r="B126" s="323"/>
      <c r="C126" s="237">
        <f t="shared" si="14"/>
        <v>0</v>
      </c>
      <c r="D126" s="324"/>
      <c r="E126" s="324"/>
      <c r="F126" s="166">
        <f t="shared" si="15"/>
        <v>0</v>
      </c>
      <c r="G126" s="325"/>
      <c r="H126" s="94"/>
      <c r="I126" s="94"/>
      <c r="J126" s="213">
        <f t="shared" si="16"/>
        <v>0</v>
      </c>
      <c r="K126" s="219">
        <f t="shared" si="17"/>
        <v>0</v>
      </c>
    </row>
    <row r="127" spans="1:11" ht="349.5" customHeight="1">
      <c r="A127" s="15"/>
      <c r="B127" s="323"/>
      <c r="C127" s="216">
        <f t="shared" si="14"/>
        <v>0</v>
      </c>
      <c r="D127" s="324"/>
      <c r="E127" s="324"/>
      <c r="F127" s="166">
        <f t="shared" si="15"/>
        <v>0</v>
      </c>
      <c r="G127" s="325"/>
      <c r="H127" s="184"/>
      <c r="I127" s="184"/>
      <c r="J127" s="379">
        <f t="shared" si="16"/>
        <v>0</v>
      </c>
      <c r="K127" s="219">
        <f t="shared" si="17"/>
        <v>0</v>
      </c>
    </row>
    <row r="128" spans="1:11" ht="349.5" customHeight="1">
      <c r="A128" s="15"/>
      <c r="B128" s="323"/>
      <c r="C128" s="220">
        <f t="shared" si="14"/>
        <v>0</v>
      </c>
      <c r="D128" s="326"/>
      <c r="E128" s="326"/>
      <c r="F128" s="172">
        <f t="shared" si="15"/>
        <v>0</v>
      </c>
      <c r="G128" s="380"/>
      <c r="H128" s="103"/>
      <c r="I128" s="103"/>
      <c r="J128" s="328">
        <f t="shared" si="16"/>
        <v>0</v>
      </c>
      <c r="K128" s="382">
        <f t="shared" si="17"/>
        <v>0</v>
      </c>
    </row>
    <row r="129" spans="1:11" ht="45.75" customHeight="1">
      <c r="A129" s="40"/>
      <c r="B129" s="224"/>
      <c r="C129" s="225"/>
      <c r="D129" s="226"/>
      <c r="E129" s="226"/>
      <c r="F129" s="227"/>
      <c r="G129" s="226"/>
      <c r="H129" s="228"/>
      <c r="I129" s="228"/>
      <c r="J129" s="229"/>
      <c r="K129" s="108"/>
    </row>
    <row r="130" spans="1:11" ht="51" customHeight="1">
      <c r="A130" s="15"/>
      <c r="B130" s="230"/>
      <c r="C130" s="231"/>
      <c r="D130" s="226"/>
      <c r="E130" s="226"/>
      <c r="F130" s="232"/>
      <c r="G130" s="226"/>
      <c r="H130" s="233"/>
      <c r="I130" s="226"/>
      <c r="J130" s="234"/>
      <c r="K130" s="41"/>
    </row>
    <row r="131" spans="1:11" ht="138" customHeight="1">
      <c r="A131" s="15"/>
      <c r="B131" s="207" t="s">
        <v>94</v>
      </c>
      <c r="C131" s="89" t="s">
        <v>95</v>
      </c>
      <c r="D131" s="383" t="s">
        <v>96</v>
      </c>
      <c r="E131" s="383"/>
      <c r="F131" s="89" t="s">
        <v>84</v>
      </c>
      <c r="G131" s="383" t="s">
        <v>97</v>
      </c>
      <c r="H131" s="383" t="s">
        <v>98</v>
      </c>
      <c r="I131" s="383"/>
      <c r="J131" s="89" t="s">
        <v>99</v>
      </c>
      <c r="K131" s="89" t="s">
        <v>36</v>
      </c>
    </row>
    <row r="132" spans="1:11" ht="189.75" customHeight="1">
      <c r="A132" s="15"/>
      <c r="B132" s="208">
        <f>+B41</f>
        <v>0</v>
      </c>
      <c r="C132" s="89"/>
      <c r="D132" s="383"/>
      <c r="E132" s="383"/>
      <c r="F132" s="89"/>
      <c r="G132" s="383"/>
      <c r="H132" s="383"/>
      <c r="I132" s="383"/>
      <c r="J132" s="89"/>
      <c r="K132" s="89"/>
    </row>
    <row r="133" spans="1:11" ht="349.5" customHeight="1">
      <c r="A133" s="15"/>
      <c r="B133" s="209" t="s">
        <v>103</v>
      </c>
      <c r="C133" s="210">
        <f aca="true" t="shared" si="18" ref="C133:C137">+B91</f>
        <v>0</v>
      </c>
      <c r="D133" s="321"/>
      <c r="E133" s="321"/>
      <c r="F133" s="186">
        <f aca="true" t="shared" si="19" ref="F133:F137">+J91</f>
        <v>0</v>
      </c>
      <c r="G133" s="322"/>
      <c r="H133" s="94"/>
      <c r="I133" s="94"/>
      <c r="J133" s="213">
        <f aca="true" t="shared" si="20" ref="J133:J137">IF(G133="x",0,IF(F133="Essencial",D133*$J$109,IF(F133="Intermediária",D133*$J$110,IF(F133="Básica",D133*$J$111,0))))</f>
        <v>0</v>
      </c>
      <c r="K133" s="214">
        <f aca="true" t="shared" si="21" ref="K133:K137">IF(G133="x",0,IF(F133="Essencial",3,IF(F133="Intermediária",2,IF(F133="Básica",1,0))))</f>
        <v>0</v>
      </c>
    </row>
    <row r="134" spans="1:11" ht="349.5" customHeight="1">
      <c r="A134" s="15">
        <f>IF(B134&gt;0,1,0)</f>
        <v>0</v>
      </c>
      <c r="B134" s="323">
        <f>_xlfn.IFERROR(VLOOKUP(A41,Master!$B$49:$I$73,8),0)</f>
        <v>0</v>
      </c>
      <c r="C134" s="216">
        <f t="shared" si="18"/>
        <v>0</v>
      </c>
      <c r="D134" s="324"/>
      <c r="E134" s="324"/>
      <c r="F134" s="166">
        <f t="shared" si="19"/>
        <v>0</v>
      </c>
      <c r="G134" s="325"/>
      <c r="H134" s="94"/>
      <c r="I134" s="94"/>
      <c r="J134" s="213">
        <f t="shared" si="20"/>
        <v>0</v>
      </c>
      <c r="K134" s="219">
        <f t="shared" si="21"/>
        <v>0</v>
      </c>
    </row>
    <row r="135" spans="1:11" ht="349.5" customHeight="1">
      <c r="A135" s="15"/>
      <c r="B135" s="323"/>
      <c r="C135" s="216">
        <f t="shared" si="18"/>
        <v>0</v>
      </c>
      <c r="D135" s="324"/>
      <c r="E135" s="324"/>
      <c r="F135" s="166">
        <f t="shared" si="19"/>
        <v>0</v>
      </c>
      <c r="G135" s="325"/>
      <c r="H135" s="94"/>
      <c r="I135" s="94"/>
      <c r="J135" s="213">
        <f t="shared" si="20"/>
        <v>0</v>
      </c>
      <c r="K135" s="219">
        <f t="shared" si="21"/>
        <v>0</v>
      </c>
    </row>
    <row r="136" spans="1:11" ht="349.5" customHeight="1">
      <c r="A136" s="15"/>
      <c r="B136" s="323"/>
      <c r="C136" s="216">
        <f t="shared" si="18"/>
        <v>0</v>
      </c>
      <c r="D136" s="324"/>
      <c r="E136" s="324"/>
      <c r="F136" s="166">
        <f t="shared" si="19"/>
        <v>0</v>
      </c>
      <c r="G136" s="325"/>
      <c r="H136" s="184"/>
      <c r="I136" s="184"/>
      <c r="J136" s="379">
        <f t="shared" si="20"/>
        <v>0</v>
      </c>
      <c r="K136" s="219">
        <f t="shared" si="21"/>
        <v>0</v>
      </c>
    </row>
    <row r="137" spans="1:11" ht="349.5" customHeight="1">
      <c r="A137" s="15"/>
      <c r="B137" s="323"/>
      <c r="C137" s="220">
        <f t="shared" si="18"/>
        <v>0</v>
      </c>
      <c r="D137" s="326"/>
      <c r="E137" s="326"/>
      <c r="F137" s="172">
        <f t="shared" si="19"/>
        <v>0</v>
      </c>
      <c r="G137" s="380"/>
      <c r="H137" s="103"/>
      <c r="I137" s="103"/>
      <c r="J137" s="328">
        <f t="shared" si="20"/>
        <v>0</v>
      </c>
      <c r="K137" s="382">
        <f t="shared" si="21"/>
        <v>0</v>
      </c>
    </row>
    <row r="138" spans="1:12" ht="33.75">
      <c r="A138" s="15"/>
      <c r="B138" s="224"/>
      <c r="C138" s="231"/>
      <c r="D138" s="238"/>
      <c r="E138" s="238"/>
      <c r="F138" s="232"/>
      <c r="G138" s="232"/>
      <c r="H138" s="239"/>
      <c r="I138" s="232"/>
      <c r="J138" s="232"/>
      <c r="K138" s="234"/>
      <c r="L138" s="51"/>
    </row>
    <row r="139" spans="1:11" ht="34.5">
      <c r="A139" s="15"/>
      <c r="B139" s="334" t="s">
        <v>104</v>
      </c>
      <c r="C139" s="245" t="e">
        <f>(B116+B125+B134)/(+A116+A125+A134)</f>
        <v>#N/A</v>
      </c>
      <c r="D139" s="238"/>
      <c r="E139" s="238"/>
      <c r="F139" s="231"/>
      <c r="G139" s="242"/>
      <c r="H139" s="335"/>
      <c r="I139" s="242"/>
      <c r="J139" s="336" t="s">
        <v>105</v>
      </c>
      <c r="K139" s="337" t="e">
        <f>IF((J115+J116+J117+J118+J119+J124+J125+J126+J127+J128+J133+J134+J135+J136+J137)/(K115+K116+K117+K118+K119+K124+K125+K126+K127+K128+K133+K134+K135+K136+K137)&gt;100,100,(J115+J116+J117+J118+J119+J124+J125+J126+J127+J128+J133+J134+J135+J136+J137)/(K115+K116+K117+K118+K119+K124+K125+K126+K127+K128+K133+K134+K135+K136+K137))</f>
        <v>#DIV/0!</v>
      </c>
    </row>
    <row r="140" spans="1:11" ht="15.75">
      <c r="A140" s="15"/>
      <c r="B140" s="15"/>
      <c r="C140" s="246"/>
      <c r="D140" s="246"/>
      <c r="E140" s="246"/>
      <c r="F140" s="246"/>
      <c r="G140" s="246"/>
      <c r="H140" s="247"/>
      <c r="I140" s="15"/>
      <c r="J140" s="15"/>
      <c r="K140" s="47"/>
    </row>
    <row r="141" spans="1:11" ht="6" customHeight="1">
      <c r="A141" s="15"/>
      <c r="B141" s="15"/>
      <c r="C141" s="246"/>
      <c r="D141" s="246"/>
      <c r="E141" s="246"/>
      <c r="F141" s="246"/>
      <c r="G141" s="246"/>
      <c r="H141" s="247"/>
      <c r="I141" s="15"/>
      <c r="J141" s="248"/>
      <c r="K141" s="249"/>
    </row>
    <row r="142" spans="1:11" ht="6" customHeight="1">
      <c r="A142" s="15"/>
      <c r="B142" s="15"/>
      <c r="C142" s="246"/>
      <c r="D142" s="246"/>
      <c r="E142" s="246"/>
      <c r="F142" s="246"/>
      <c r="G142" s="246"/>
      <c r="H142" s="247"/>
      <c r="I142" s="15"/>
      <c r="J142" s="248"/>
      <c r="K142" s="249"/>
    </row>
    <row r="143" spans="1:11" ht="18" customHeight="1">
      <c r="A143" s="15"/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1:11" ht="34.5" customHeight="1">
      <c r="A144" s="15"/>
      <c r="B144" s="341"/>
      <c r="C144" s="342"/>
      <c r="D144" s="343" t="s">
        <v>136</v>
      </c>
      <c r="E144" s="344"/>
      <c r="F144" s="344"/>
      <c r="G144" s="345" t="e">
        <f>IF((+C139++K139)/2&gt;100,100,(C139+K139)/2)</f>
        <v>#N/A</v>
      </c>
      <c r="H144" s="342"/>
      <c r="I144" s="342"/>
      <c r="J144" s="342"/>
      <c r="K144" s="346"/>
    </row>
    <row r="145" spans="1:11" ht="45" customHeight="1">
      <c r="A145" s="15"/>
      <c r="B145" s="347"/>
      <c r="C145" s="265"/>
      <c r="D145" s="348"/>
      <c r="E145" s="349"/>
      <c r="F145" s="349"/>
      <c r="G145" s="350"/>
      <c r="H145" s="265"/>
      <c r="I145" s="265"/>
      <c r="J145" s="265"/>
      <c r="K145" s="351"/>
    </row>
    <row r="146" spans="1:11" s="50" customFormat="1" ht="20.25" customHeight="1">
      <c r="A146" s="40"/>
      <c r="B146" s="40"/>
      <c r="C146" s="40"/>
      <c r="D146" s="259"/>
      <c r="E146" s="260"/>
      <c r="F146" s="260"/>
      <c r="G146" s="261"/>
      <c r="H146" s="40"/>
      <c r="I146" s="40"/>
      <c r="J146" s="40"/>
      <c r="K146" s="40"/>
    </row>
    <row r="147" spans="1:11" ht="15" customHeight="1">
      <c r="A147" s="15"/>
      <c r="B147" s="15"/>
      <c r="C147" s="15"/>
      <c r="D147" s="259"/>
      <c r="E147" s="260"/>
      <c r="F147" s="260"/>
      <c r="G147" s="261"/>
      <c r="H147" s="15"/>
      <c r="I147" s="15"/>
      <c r="J147" s="15"/>
      <c r="K147" s="15"/>
    </row>
    <row r="148" spans="1:11" ht="49.5" customHeight="1">
      <c r="A148" s="262"/>
      <c r="B148" s="352" t="s">
        <v>137</v>
      </c>
      <c r="C148" s="245">
        <f>+Master!E90</f>
        <v>0</v>
      </c>
      <c r="D148" s="263"/>
      <c r="E148" s="353" t="s">
        <v>138</v>
      </c>
      <c r="F148" s="265"/>
      <c r="G148" s="255"/>
      <c r="H148" s="255"/>
      <c r="I148" s="265"/>
      <c r="J148" s="354" t="e">
        <f>(C148+G144)/2</f>
        <v>#N/A</v>
      </c>
      <c r="K148" s="15"/>
    </row>
    <row r="149" spans="1:11" ht="42" customHeight="1">
      <c r="A149" s="15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</row>
    <row r="150" spans="1:11" s="50" customFormat="1" ht="42" customHeight="1" hidden="1">
      <c r="A150" s="40"/>
      <c r="B150" s="269"/>
      <c r="C150" s="263"/>
      <c r="D150" s="263"/>
      <c r="E150" s="263"/>
      <c r="F150" s="263"/>
      <c r="G150" s="263"/>
      <c r="H150" s="269"/>
      <c r="I150" s="269"/>
      <c r="J150" s="269"/>
      <c r="K150" s="269"/>
    </row>
    <row r="151" spans="1:11" s="50" customFormat="1" ht="42" customHeight="1" hidden="1">
      <c r="A151" s="40"/>
      <c r="B151" s="267"/>
      <c r="C151" s="267"/>
      <c r="D151" s="267"/>
      <c r="E151" s="271"/>
      <c r="F151" s="271"/>
      <c r="G151" s="272"/>
      <c r="H151" s="267"/>
      <c r="I151" s="267"/>
      <c r="J151" s="267"/>
      <c r="K151" s="267"/>
    </row>
    <row r="152" spans="1:11" s="50" customFormat="1" ht="48.75" customHeight="1" hidden="1">
      <c r="A152" s="40"/>
      <c r="B152" s="267"/>
      <c r="C152" s="267"/>
      <c r="D152" s="267"/>
      <c r="E152" s="271"/>
      <c r="F152" s="271"/>
      <c r="G152" s="271"/>
      <c r="H152" s="267"/>
      <c r="I152" s="267"/>
      <c r="J152" s="267"/>
      <c r="K152" s="267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68.25" customHeight="1">
      <c r="A156" s="15"/>
      <c r="B156" s="33" t="s">
        <v>109</v>
      </c>
      <c r="C156" s="33"/>
      <c r="D156" s="33"/>
      <c r="E156" s="33"/>
      <c r="F156" s="33"/>
      <c r="G156" s="33"/>
      <c r="H156" s="33"/>
      <c r="I156" s="33"/>
      <c r="J156" s="33"/>
      <c r="K156" s="30"/>
    </row>
    <row r="157" spans="1:11" s="10" customFormat="1" ht="37.5" customHeight="1">
      <c r="A157" s="14"/>
      <c r="B157" s="160"/>
      <c r="C157" s="160"/>
      <c r="D157" s="160"/>
      <c r="E157" s="160"/>
      <c r="F157" s="160"/>
      <c r="G157" s="160"/>
      <c r="H157" s="160"/>
      <c r="I157" s="160"/>
      <c r="J157" s="160"/>
      <c r="K157" s="30"/>
    </row>
    <row r="158" spans="1:11" s="10" customFormat="1" ht="49.5" customHeight="1">
      <c r="A158" s="14"/>
      <c r="B158" s="53" t="s">
        <v>28</v>
      </c>
      <c r="C158" s="291">
        <f aca="true" t="shared" si="22" ref="C158:C162">C100</f>
        <v>0</v>
      </c>
      <c r="D158" s="291"/>
      <c r="E158" s="291"/>
      <c r="F158" s="160"/>
      <c r="G158" s="160"/>
      <c r="H158" s="160"/>
      <c r="I158" s="160"/>
      <c r="J158" s="160"/>
      <c r="K158" s="30"/>
    </row>
    <row r="159" spans="1:11" s="10" customFormat="1" ht="49.5" customHeight="1">
      <c r="A159" s="14"/>
      <c r="B159" s="53" t="s">
        <v>1</v>
      </c>
      <c r="C159" s="313">
        <f t="shared" si="22"/>
        <v>0</v>
      </c>
      <c r="D159" s="313"/>
      <c r="E159" s="355"/>
      <c r="F159" s="160"/>
      <c r="G159" s="160"/>
      <c r="H159" s="160"/>
      <c r="I159" s="160"/>
      <c r="J159" s="160"/>
      <c r="K159" s="30"/>
    </row>
    <row r="160" spans="1:11" s="10" customFormat="1" ht="49.5" customHeight="1">
      <c r="A160" s="14"/>
      <c r="B160" s="53" t="s">
        <v>29</v>
      </c>
      <c r="C160" s="386">
        <f t="shared" si="22"/>
        <v>0</v>
      </c>
      <c r="D160" s="386"/>
      <c r="E160" s="355"/>
      <c r="F160" s="160"/>
      <c r="G160" s="160"/>
      <c r="H160" s="160"/>
      <c r="I160" s="160"/>
      <c r="J160" s="160"/>
      <c r="K160" s="30"/>
    </row>
    <row r="161" spans="1:11" s="10" customFormat="1" ht="49.5" customHeight="1">
      <c r="A161" s="14"/>
      <c r="B161" s="53" t="s">
        <v>0</v>
      </c>
      <c r="C161" s="313">
        <f t="shared" si="22"/>
        <v>0</v>
      </c>
      <c r="D161" s="313"/>
      <c r="E161" s="355"/>
      <c r="F161" s="160"/>
      <c r="G161" s="160"/>
      <c r="H161" s="160"/>
      <c r="I161" s="160"/>
      <c r="J161" s="160"/>
      <c r="K161" s="30"/>
    </row>
    <row r="162" spans="1:11" s="10" customFormat="1" ht="49.5" customHeight="1">
      <c r="A162" s="14"/>
      <c r="B162" s="53" t="s">
        <v>2</v>
      </c>
      <c r="C162" s="313">
        <f t="shared" si="22"/>
        <v>0</v>
      </c>
      <c r="D162" s="313"/>
      <c r="E162" s="356"/>
      <c r="F162" s="160"/>
      <c r="G162" s="160"/>
      <c r="H162" s="160"/>
      <c r="I162" s="160"/>
      <c r="J162" s="160"/>
      <c r="K162" s="30"/>
    </row>
    <row r="163" spans="1:11" s="10" customFormat="1" ht="47.25" customHeight="1">
      <c r="A163" s="14"/>
      <c r="B163" s="160"/>
      <c r="C163" s="160"/>
      <c r="D163" s="160"/>
      <c r="E163" s="160"/>
      <c r="F163" s="160"/>
      <c r="G163" s="160"/>
      <c r="H163" s="160"/>
      <c r="I163" s="160"/>
      <c r="J163" s="160"/>
      <c r="K163" s="30"/>
    </row>
    <row r="164" spans="1:12" ht="49.5" customHeight="1">
      <c r="A164" s="15"/>
      <c r="B164" s="195" t="s">
        <v>110</v>
      </c>
      <c r="C164" s="195"/>
      <c r="D164" s="196"/>
      <c r="E164" s="160"/>
      <c r="F164" s="160"/>
      <c r="G164" s="160"/>
      <c r="H164" s="160"/>
      <c r="I164" s="160"/>
      <c r="J164" s="160"/>
      <c r="K164" s="30"/>
      <c r="L164" s="113"/>
    </row>
    <row r="165" spans="1:12" ht="49.5" customHeight="1">
      <c r="A165" s="15"/>
      <c r="B165" s="198" t="s">
        <v>111</v>
      </c>
      <c r="C165" s="198" t="s">
        <v>17</v>
      </c>
      <c r="D165" s="196"/>
      <c r="E165" s="160"/>
      <c r="F165" s="160"/>
      <c r="G165" s="160"/>
      <c r="H165" s="160"/>
      <c r="I165" s="160"/>
      <c r="J165" s="160"/>
      <c r="K165" s="30"/>
      <c r="L165" s="113"/>
    </row>
    <row r="166" spans="1:12" ht="49.5" customHeight="1">
      <c r="A166" s="15"/>
      <c r="B166" s="205" t="s">
        <v>112</v>
      </c>
      <c r="C166" s="205">
        <v>1</v>
      </c>
      <c r="D166" s="15"/>
      <c r="E166" s="274" t="s">
        <v>113</v>
      </c>
      <c r="F166" s="274"/>
      <c r="G166" s="274"/>
      <c r="H166" s="160"/>
      <c r="I166" s="160"/>
      <c r="J166" s="160"/>
      <c r="K166" s="30"/>
      <c r="L166" s="113"/>
    </row>
    <row r="167" spans="1:12" ht="49.5" customHeight="1">
      <c r="A167" s="15"/>
      <c r="B167" s="205" t="s">
        <v>114</v>
      </c>
      <c r="C167" s="205">
        <v>2</v>
      </c>
      <c r="D167" s="15"/>
      <c r="E167" s="275" t="s">
        <v>115</v>
      </c>
      <c r="F167" s="276" t="s">
        <v>116</v>
      </c>
      <c r="G167" s="276"/>
      <c r="H167" s="160"/>
      <c r="I167" s="160"/>
      <c r="J167" s="160"/>
      <c r="K167" s="30"/>
      <c r="L167" s="113"/>
    </row>
    <row r="168" spans="1:12" ht="49.5" customHeight="1">
      <c r="A168" s="15"/>
      <c r="B168" s="205" t="s">
        <v>117</v>
      </c>
      <c r="C168" s="205">
        <v>3</v>
      </c>
      <c r="D168" s="15"/>
      <c r="E168" s="275" t="s">
        <v>118</v>
      </c>
      <c r="F168" s="276" t="s">
        <v>119</v>
      </c>
      <c r="G168" s="276"/>
      <c r="H168" s="160"/>
      <c r="I168" s="160"/>
      <c r="J168" s="160"/>
      <c r="K168" s="30"/>
      <c r="L168" s="113"/>
    </row>
    <row r="169" spans="1:12" ht="49.5" customHeight="1">
      <c r="A169" s="15"/>
      <c r="B169" s="205" t="s">
        <v>120</v>
      </c>
      <c r="C169" s="205">
        <v>4</v>
      </c>
      <c r="D169" s="15"/>
      <c r="E169" s="275" t="s">
        <v>121</v>
      </c>
      <c r="F169" s="276" t="s">
        <v>122</v>
      </c>
      <c r="G169" s="276"/>
      <c r="H169" s="160"/>
      <c r="I169" s="160"/>
      <c r="J169" s="160"/>
      <c r="K169" s="30"/>
      <c r="L169" s="113"/>
    </row>
    <row r="170" spans="1:12" ht="49.5" customHeight="1">
      <c r="A170" s="15"/>
      <c r="B170" s="205" t="s">
        <v>123</v>
      </c>
      <c r="C170" s="205">
        <v>5</v>
      </c>
      <c r="D170" s="15"/>
      <c r="E170" s="160"/>
      <c r="F170" s="160"/>
      <c r="G170" s="160"/>
      <c r="H170" s="160"/>
      <c r="I170" s="160"/>
      <c r="J170" s="160"/>
      <c r="K170" s="30"/>
      <c r="L170" s="113"/>
    </row>
    <row r="171" spans="1:12" ht="33.75">
      <c r="A171" s="15"/>
      <c r="B171" s="15"/>
      <c r="C171" s="160"/>
      <c r="D171" s="160"/>
      <c r="E171" s="160"/>
      <c r="F171" s="160"/>
      <c r="G171" s="160"/>
      <c r="H171" s="160"/>
      <c r="I171" s="160"/>
      <c r="J171" s="160"/>
      <c r="K171" s="30"/>
      <c r="L171" s="113"/>
    </row>
    <row r="172" spans="1:11" ht="84" customHeight="1">
      <c r="A172" s="15"/>
      <c r="B172" s="277" t="s">
        <v>124</v>
      </c>
      <c r="C172" s="277"/>
      <c r="D172" s="278" t="s">
        <v>125</v>
      </c>
      <c r="E172" s="278" t="s">
        <v>126</v>
      </c>
      <c r="F172" s="279" t="s">
        <v>127</v>
      </c>
      <c r="G172" s="278" t="s">
        <v>128</v>
      </c>
      <c r="H172" s="279" t="s">
        <v>129</v>
      </c>
      <c r="I172" s="277" t="s">
        <v>139</v>
      </c>
      <c r="J172" s="15"/>
      <c r="K172" s="15"/>
    </row>
    <row r="173" spans="1:11" ht="124.5" customHeight="1">
      <c r="A173" s="15"/>
      <c r="B173" s="280" t="s">
        <v>131</v>
      </c>
      <c r="C173" s="280"/>
      <c r="D173" s="281">
        <f aca="true" t="shared" si="23" ref="D173:D177">IF(G51="x",1,IF(H51="x",2,IF(I51="x",3,IF(J51="x",4,IF(K51="x",5,0)))))</f>
        <v>0</v>
      </c>
      <c r="E173" s="282"/>
      <c r="F173" s="283">
        <f aca="true" t="shared" si="24" ref="F173:F177">IF(E173=1,1*4,IF(E173=2,2*4,IF(E173=3,3*4,IF(E173=4,4*4,IF(E173=5,5*4,0)))))</f>
        <v>0</v>
      </c>
      <c r="G173" s="282"/>
      <c r="H173" s="283">
        <f aca="true" t="shared" si="25" ref="H173:H177">IF(G173=1,1*6,IF(G173=2,2*6,IF(G173=3,3*6,IF(G173=4,4*6,IF(G173=5,5*6,0)))))</f>
        <v>0</v>
      </c>
      <c r="I173" s="284">
        <f aca="true" t="shared" si="26" ref="I173:I177">5-(F173+H173)/10</f>
        <v>5</v>
      </c>
      <c r="J173" s="15"/>
      <c r="K173" s="15"/>
    </row>
    <row r="174" spans="1:11" ht="124.5" customHeight="1">
      <c r="A174" s="15"/>
      <c r="B174" s="280" t="s">
        <v>132</v>
      </c>
      <c r="C174" s="280"/>
      <c r="D174" s="281">
        <f t="shared" si="23"/>
        <v>0</v>
      </c>
      <c r="E174" s="282"/>
      <c r="F174" s="283">
        <f t="shared" si="24"/>
        <v>0</v>
      </c>
      <c r="G174" s="282"/>
      <c r="H174" s="283">
        <f t="shared" si="25"/>
        <v>0</v>
      </c>
      <c r="I174" s="285">
        <f t="shared" si="26"/>
        <v>5</v>
      </c>
      <c r="J174" s="15"/>
      <c r="K174" s="15"/>
    </row>
    <row r="175" spans="1:11" ht="124.5" customHeight="1">
      <c r="A175" s="15"/>
      <c r="B175" s="280" t="s">
        <v>133</v>
      </c>
      <c r="C175" s="280"/>
      <c r="D175" s="281">
        <f t="shared" si="23"/>
        <v>0</v>
      </c>
      <c r="E175" s="282"/>
      <c r="F175" s="283">
        <f t="shared" si="24"/>
        <v>0</v>
      </c>
      <c r="G175" s="282"/>
      <c r="H175" s="283">
        <f t="shared" si="25"/>
        <v>0</v>
      </c>
      <c r="I175" s="286">
        <f t="shared" si="26"/>
        <v>5</v>
      </c>
      <c r="J175" s="15"/>
      <c r="K175" s="15"/>
    </row>
    <row r="176" spans="1:11" ht="124.5" customHeight="1">
      <c r="A176" s="15"/>
      <c r="B176" s="280" t="s">
        <v>134</v>
      </c>
      <c r="C176" s="280"/>
      <c r="D176" s="281">
        <f t="shared" si="23"/>
        <v>0</v>
      </c>
      <c r="E176" s="282"/>
      <c r="F176" s="283">
        <f t="shared" si="24"/>
        <v>0</v>
      </c>
      <c r="G176" s="282"/>
      <c r="H176" s="283">
        <f t="shared" si="25"/>
        <v>0</v>
      </c>
      <c r="I176" s="286">
        <f t="shared" si="26"/>
        <v>5</v>
      </c>
      <c r="J176" s="15"/>
      <c r="K176" s="15"/>
    </row>
    <row r="177" spans="1:11" ht="124.5" customHeight="1">
      <c r="A177" s="15"/>
      <c r="B177" s="280" t="s">
        <v>135</v>
      </c>
      <c r="C177" s="280"/>
      <c r="D177" s="281">
        <f t="shared" si="23"/>
        <v>0</v>
      </c>
      <c r="E177" s="282"/>
      <c r="F177" s="283">
        <f t="shared" si="24"/>
        <v>0</v>
      </c>
      <c r="G177" s="282"/>
      <c r="H177" s="283">
        <f t="shared" si="25"/>
        <v>0</v>
      </c>
      <c r="I177" s="286">
        <f t="shared" si="26"/>
        <v>5</v>
      </c>
      <c r="J177" s="15"/>
      <c r="K177" s="15"/>
    </row>
    <row r="178" spans="8:11" ht="15">
      <c r="H178" s="15"/>
      <c r="I178" s="15"/>
      <c r="J178" s="15"/>
      <c r="K178" s="15"/>
    </row>
    <row r="180" spans="3:10" s="50" customFormat="1" ht="19.5" customHeight="1">
      <c r="C180" s="287"/>
      <c r="D180" s="287"/>
      <c r="E180" s="287"/>
      <c r="F180" s="287"/>
      <c r="G180" s="287"/>
      <c r="H180" s="287"/>
      <c r="I180" s="287"/>
      <c r="J180" s="287"/>
    </row>
    <row r="181" spans="2:10" s="50" customFormat="1" ht="51" customHeight="1">
      <c r="B181" s="288"/>
      <c r="C181" s="288"/>
      <c r="D181" s="288"/>
      <c r="E181" s="288"/>
      <c r="F181" s="288"/>
      <c r="G181" s="289"/>
      <c r="H181" s="289"/>
      <c r="I181" s="289"/>
      <c r="J181" s="289"/>
    </row>
    <row r="182" spans="2:10" s="50" customFormat="1" ht="18.75" customHeight="1">
      <c r="B182" s="288"/>
      <c r="C182" s="288"/>
      <c r="D182" s="288"/>
      <c r="E182" s="288"/>
      <c r="F182" s="288"/>
      <c r="G182" s="289"/>
      <c r="H182" s="289"/>
      <c r="I182" s="289"/>
      <c r="J182" s="289"/>
    </row>
    <row r="183" spans="2:10" s="50" customFormat="1" ht="42" customHeight="1">
      <c r="B183" s="290"/>
      <c r="C183" s="290"/>
      <c r="D183" s="290"/>
      <c r="E183" s="290"/>
      <c r="F183" s="290"/>
      <c r="G183" s="290"/>
      <c r="H183" s="290"/>
      <c r="I183" s="290"/>
      <c r="J183" s="290"/>
    </row>
    <row r="184" spans="2:10" s="50" customFormat="1" ht="42" customHeight="1">
      <c r="B184" s="290"/>
      <c r="C184" s="290"/>
      <c r="D184" s="290"/>
      <c r="E184" s="290"/>
      <c r="F184" s="290"/>
      <c r="G184" s="290"/>
      <c r="H184" s="290"/>
      <c r="I184" s="290"/>
      <c r="J184" s="290"/>
    </row>
    <row r="185" spans="2:10" s="50" customFormat="1" ht="42" customHeight="1">
      <c r="B185" s="290"/>
      <c r="C185" s="290"/>
      <c r="D185" s="290"/>
      <c r="E185" s="290"/>
      <c r="F185" s="290"/>
      <c r="G185" s="290"/>
      <c r="H185" s="290"/>
      <c r="I185" s="290"/>
      <c r="J185" s="290"/>
    </row>
    <row r="186" spans="2:10" s="50" customFormat="1" ht="36.75" customHeight="1"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2:10" ht="52.5" customHeight="1">
      <c r="B187" s="290"/>
      <c r="C187" s="290"/>
      <c r="D187" s="290"/>
      <c r="E187" s="290"/>
      <c r="F187" s="290"/>
      <c r="G187" s="290"/>
      <c r="H187" s="290"/>
      <c r="I187" s="290"/>
      <c r="J187" s="290"/>
    </row>
  </sheetData>
  <sheetProtection password="94EA" sheet="1" selectLockedCells="1"/>
  <mergeCells count="167">
    <mergeCell ref="A1:K1"/>
    <mergeCell ref="C4:E4"/>
    <mergeCell ref="F6:G6"/>
    <mergeCell ref="C7:D7"/>
    <mergeCell ref="C8:D8"/>
    <mergeCell ref="F10:G12"/>
    <mergeCell ref="B16:C16"/>
    <mergeCell ref="A21:A22"/>
    <mergeCell ref="B21:C22"/>
    <mergeCell ref="D21:E22"/>
    <mergeCell ref="F21:H22"/>
    <mergeCell ref="I21:J23"/>
    <mergeCell ref="K21:K23"/>
    <mergeCell ref="D23:E23"/>
    <mergeCell ref="A24:A28"/>
    <mergeCell ref="B24:B28"/>
    <mergeCell ref="C24:C28"/>
    <mergeCell ref="I24:J24"/>
    <mergeCell ref="I25:J25"/>
    <mergeCell ref="I26:J26"/>
    <mergeCell ref="I27:J27"/>
    <mergeCell ref="I28:J28"/>
    <mergeCell ref="D31:E31"/>
    <mergeCell ref="I31:J31"/>
    <mergeCell ref="A32:A36"/>
    <mergeCell ref="B32:B36"/>
    <mergeCell ref="C32:C36"/>
    <mergeCell ref="I32:J32"/>
    <mergeCell ref="I33:J33"/>
    <mergeCell ref="I34:J34"/>
    <mergeCell ref="I35:J35"/>
    <mergeCell ref="I36:J36"/>
    <mergeCell ref="D40:E40"/>
    <mergeCell ref="I40:J40"/>
    <mergeCell ref="A41:A45"/>
    <mergeCell ref="B41:B45"/>
    <mergeCell ref="C41:C45"/>
    <mergeCell ref="I41:J41"/>
    <mergeCell ref="I42:J42"/>
    <mergeCell ref="I43:J43"/>
    <mergeCell ref="I44:J44"/>
    <mergeCell ref="I45:J45"/>
    <mergeCell ref="I48:J48"/>
    <mergeCell ref="A49:K49"/>
    <mergeCell ref="A51:F51"/>
    <mergeCell ref="A52:F52"/>
    <mergeCell ref="A53:F53"/>
    <mergeCell ref="A54:F54"/>
    <mergeCell ref="A55:F55"/>
    <mergeCell ref="B57:G57"/>
    <mergeCell ref="H57:J57"/>
    <mergeCell ref="B58:G59"/>
    <mergeCell ref="H58:J59"/>
    <mergeCell ref="C63:E63"/>
    <mergeCell ref="C64:D64"/>
    <mergeCell ref="C65:D65"/>
    <mergeCell ref="C66:D66"/>
    <mergeCell ref="C67:D67"/>
    <mergeCell ref="A71:K71"/>
    <mergeCell ref="A74:B74"/>
    <mergeCell ref="C74:I74"/>
    <mergeCell ref="C75:I75"/>
    <mergeCell ref="C76:I76"/>
    <mergeCell ref="C77:I77"/>
    <mergeCell ref="C78:I78"/>
    <mergeCell ref="C79:I79"/>
    <mergeCell ref="A82:B82"/>
    <mergeCell ref="C82:I82"/>
    <mergeCell ref="C83:I83"/>
    <mergeCell ref="C84:I84"/>
    <mergeCell ref="C85:I85"/>
    <mergeCell ref="C86:I86"/>
    <mergeCell ref="C87:I87"/>
    <mergeCell ref="A90:B90"/>
    <mergeCell ref="C90:I90"/>
    <mergeCell ref="C91:I91"/>
    <mergeCell ref="C92:I92"/>
    <mergeCell ref="C93:I93"/>
    <mergeCell ref="C94:I94"/>
    <mergeCell ref="C95:I95"/>
    <mergeCell ref="A98:K98"/>
    <mergeCell ref="C101:D101"/>
    <mergeCell ref="C102:D102"/>
    <mergeCell ref="C103:D103"/>
    <mergeCell ref="C104:D104"/>
    <mergeCell ref="B106:C106"/>
    <mergeCell ref="H107:J107"/>
    <mergeCell ref="E108:F110"/>
    <mergeCell ref="H108:I108"/>
    <mergeCell ref="H109:I109"/>
    <mergeCell ref="H110:I110"/>
    <mergeCell ref="H111:I111"/>
    <mergeCell ref="C113:C114"/>
    <mergeCell ref="D113:E114"/>
    <mergeCell ref="F113:F114"/>
    <mergeCell ref="G113:G114"/>
    <mergeCell ref="H113:I114"/>
    <mergeCell ref="J113:J114"/>
    <mergeCell ref="K113:K114"/>
    <mergeCell ref="D115:E115"/>
    <mergeCell ref="H115:I115"/>
    <mergeCell ref="B116:B119"/>
    <mergeCell ref="D116:E116"/>
    <mergeCell ref="H116:I116"/>
    <mergeCell ref="D117:E117"/>
    <mergeCell ref="H117:I117"/>
    <mergeCell ref="D118:E118"/>
    <mergeCell ref="H118:I118"/>
    <mergeCell ref="D119:E119"/>
    <mergeCell ref="H119:I119"/>
    <mergeCell ref="C122:C123"/>
    <mergeCell ref="D122:E123"/>
    <mergeCell ref="F122:F123"/>
    <mergeCell ref="G122:G123"/>
    <mergeCell ref="H122:I123"/>
    <mergeCell ref="J122:J123"/>
    <mergeCell ref="K122:K123"/>
    <mergeCell ref="D124:E124"/>
    <mergeCell ref="H124:I124"/>
    <mergeCell ref="B125:B128"/>
    <mergeCell ref="D125:E125"/>
    <mergeCell ref="H125:I125"/>
    <mergeCell ref="D126:E126"/>
    <mergeCell ref="H126:I126"/>
    <mergeCell ref="D127:E127"/>
    <mergeCell ref="H127:I127"/>
    <mergeCell ref="D128:E128"/>
    <mergeCell ref="H128:I128"/>
    <mergeCell ref="C131:C132"/>
    <mergeCell ref="D131:E132"/>
    <mergeCell ref="F131:F132"/>
    <mergeCell ref="G131:G132"/>
    <mergeCell ref="H131:I132"/>
    <mergeCell ref="J131:J132"/>
    <mergeCell ref="K131:K132"/>
    <mergeCell ref="D133:E133"/>
    <mergeCell ref="H133:I133"/>
    <mergeCell ref="B134:B137"/>
    <mergeCell ref="D134:E134"/>
    <mergeCell ref="H134:I134"/>
    <mergeCell ref="D135:E135"/>
    <mergeCell ref="H135:I135"/>
    <mergeCell ref="D136:E136"/>
    <mergeCell ref="H136:I136"/>
    <mergeCell ref="D137:E137"/>
    <mergeCell ref="H137:I137"/>
    <mergeCell ref="B156:J156"/>
    <mergeCell ref="C158:E158"/>
    <mergeCell ref="C159:D159"/>
    <mergeCell ref="C160:D160"/>
    <mergeCell ref="C161:D161"/>
    <mergeCell ref="C162:D162"/>
    <mergeCell ref="B164:C164"/>
    <mergeCell ref="E166:G166"/>
    <mergeCell ref="F167:G167"/>
    <mergeCell ref="F168:G168"/>
    <mergeCell ref="F169:G169"/>
    <mergeCell ref="B172:C172"/>
    <mergeCell ref="B173:C173"/>
    <mergeCell ref="B174:C174"/>
    <mergeCell ref="B175:C175"/>
    <mergeCell ref="B176:C176"/>
    <mergeCell ref="B177:C177"/>
    <mergeCell ref="B181:F182"/>
    <mergeCell ref="G181:J182"/>
    <mergeCell ref="B183:F186"/>
    <mergeCell ref="G183:J186"/>
  </mergeCells>
  <conditionalFormatting sqref="I173:I177">
    <cfRule type="cellIs" priority="1" dxfId="0" operator="between" stopIfTrue="1">
      <formula>3</formula>
      <formula>5</formula>
    </cfRule>
    <cfRule type="cellIs" priority="2" dxfId="1" operator="between" stopIfTrue="1">
      <formula>1.1</formula>
      <formula>2.9</formula>
    </cfRule>
    <cfRule type="cellIs" priority="3" dxfId="2" operator="between" stopIfTrue="1">
      <formula>0</formula>
      <formula>1</formula>
    </cfRule>
  </conditionalFormatting>
  <dataValidations count="2">
    <dataValidation type="whole" allowBlank="1" showErrorMessage="1" error="O código da meta deve ser entre 1 e 25 conforme definido na planilha Master." sqref="A24:A28 A32:A36 A41:A45">
      <formula1>1</formula1>
      <formula2>25</formula2>
    </dataValidation>
    <dataValidation type="whole" allowBlank="1" showErrorMessage="1" error="Atribua um valor para o nível de domínio de 1 a 5 conforme escala acima." sqref="E173:E177 G173:G177">
      <formula1>1</formula1>
      <formula2>5</formula2>
    </dataValidation>
  </dataValidation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landscape" paperSize="9"/>
  <rowBreaks count="9" manualBreakCount="9">
    <brk id="28" max="255" man="1"/>
    <brk id="37" max="255" man="1"/>
    <brk id="61" max="255" man="1"/>
    <brk id="79" max="255" man="1"/>
    <brk id="87" max="255" man="1"/>
    <brk id="95" max="255" man="1"/>
    <brk id="119" max="255" man="1"/>
    <brk id="129" max="255" man="1"/>
    <brk id="1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Rita de Cássia Bittencourt de Araújo Silva</cp:lastModifiedBy>
  <cp:lastPrinted>2016-02-22T18:25:25Z</cp:lastPrinted>
  <dcterms:created xsi:type="dcterms:W3CDTF">2014-12-22T21:10:11Z</dcterms:created>
  <dcterms:modified xsi:type="dcterms:W3CDTF">2017-02-14T18:59:07Z</dcterms:modified>
  <cp:category/>
  <cp:version/>
  <cp:contentType/>
  <cp:contentStatus/>
</cp:coreProperties>
</file>